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28" activeTab="1"/>
  </bookViews>
  <sheets>
    <sheet name="तेश्रो चौमासिक वित्तिय प्रग " sheetId="21" r:id="rId1"/>
    <sheet name="सेवा टेवा" sheetId="8" r:id="rId2"/>
    <sheet name="पोषण सुरक्षा " sheetId="5" r:id="rId3"/>
    <sheet name="स्मार्ट" sheetId="19" r:id="rId4"/>
    <sheet name="मिसन " sheetId="7" r:id="rId5"/>
    <sheet name="उद्योग" sheetId="26" r:id="rId6"/>
    <sheet name="नियमन कार्यक्रम" sheetId="11" r:id="rId7"/>
    <sheet name="मत्स्य विकास कार्यक्रम" sheetId="6" r:id="rId8"/>
    <sheet name="कृषि रणनीति" sheetId="24" r:id="rId9"/>
    <sheet name="प्रधानमन्त्रि कृषि आधुनिकिकरण" sheetId="13" r:id="rId10"/>
    <sheet name="प्राङ्गारिक" sheetId="23" r:id="rId11"/>
    <sheet name="खोप अभियान" sheetId="25" r:id="rId12"/>
    <sheet name="राजश्व र वेरुजु विवरण" sheetId="2" r:id="rId13"/>
    <sheet name="दैनिक कृयाकलापहरु" sheetId="3" r:id="rId14"/>
    <sheet name="सम्पन्न हुन नसकेका कार्यक्रमहरु" sheetId="17" r:id="rId15"/>
    <sheet name="समस्या" sheetId="15" r:id="rId16"/>
    <sheet name="उपलब्धीहरु " sheetId="27" r:id="rId17"/>
  </sheets>
  <definedNames>
    <definedName name="_xlnm.Print_Titles" localSheetId="16">'उपलब्धीहरु '!$3:$3</definedName>
    <definedName name="_xlnm.Print_Titles" localSheetId="2">'पोषण सुरक्षा '!$9:$10</definedName>
    <definedName name="_xlnm.Print_Titles" localSheetId="14">'सम्पन्न हुन नसकेका कार्यक्रमहरु'!$2:$2</definedName>
    <definedName name="_xlnm.Print_Titles" localSheetId="1">'सेवा टेवा'!$9:$10</definedName>
  </definedNames>
  <calcPr calcId="144525"/>
</workbook>
</file>

<file path=xl/calcChain.xml><?xml version="1.0" encoding="utf-8"?>
<calcChain xmlns="http://schemas.openxmlformats.org/spreadsheetml/2006/main">
  <c r="C20" i="21" l="1"/>
  <c r="C21" i="21" l="1"/>
  <c r="J21" i="21"/>
  <c r="E21" i="17"/>
  <c r="G12" i="17"/>
  <c r="G11" i="17"/>
  <c r="G9" i="17"/>
  <c r="G20" i="17"/>
  <c r="G16" i="17"/>
  <c r="G17" i="17"/>
  <c r="G18" i="17"/>
  <c r="G19" i="17"/>
  <c r="G4" i="17" l="1"/>
  <c r="G5" i="17"/>
  <c r="G6" i="17"/>
  <c r="G8" i="17"/>
  <c r="G13" i="17"/>
  <c r="G14" i="17"/>
  <c r="G15" i="17"/>
  <c r="G3" i="17"/>
  <c r="C7" i="11"/>
  <c r="G18" i="25"/>
  <c r="C18" i="25"/>
  <c r="C17" i="25"/>
  <c r="O15" i="25"/>
  <c r="G17" i="25" s="1"/>
  <c r="O14" i="25"/>
  <c r="L21" i="23"/>
  <c r="M21" i="23"/>
  <c r="N21" i="23"/>
  <c r="P21" i="23"/>
  <c r="G24" i="23" s="1"/>
  <c r="K21" i="23"/>
  <c r="M19" i="13"/>
  <c r="N19" i="13"/>
  <c r="P19" i="13"/>
  <c r="K19" i="13"/>
  <c r="G17" i="24"/>
  <c r="C17" i="24"/>
  <c r="G16" i="24"/>
  <c r="C16" i="24"/>
  <c r="G16" i="6"/>
  <c r="G15" i="6"/>
  <c r="C16" i="6"/>
  <c r="C15" i="6"/>
  <c r="G23" i="11"/>
  <c r="G22" i="11"/>
  <c r="C23" i="11"/>
  <c r="C22" i="11"/>
  <c r="M19" i="11"/>
  <c r="N19" i="11"/>
  <c r="P19" i="11"/>
  <c r="K19" i="11"/>
  <c r="C21" i="26"/>
  <c r="C20" i="26"/>
  <c r="M17" i="26"/>
  <c r="N17" i="26"/>
  <c r="P17" i="26"/>
  <c r="K17" i="26"/>
  <c r="M20" i="7"/>
  <c r="N20" i="7"/>
  <c r="P20" i="7"/>
  <c r="K20" i="7"/>
  <c r="M21" i="19"/>
  <c r="N21" i="19"/>
  <c r="P21" i="19"/>
  <c r="K21" i="19"/>
  <c r="H42" i="5"/>
  <c r="C42" i="5"/>
  <c r="C41" i="5"/>
  <c r="M38" i="5"/>
  <c r="N38" i="5"/>
  <c r="K38" i="5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13" i="8"/>
  <c r="M62" i="8"/>
  <c r="N62" i="8"/>
  <c r="P62" i="8"/>
  <c r="K62" i="8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E6" i="3"/>
  <c r="D6" i="3"/>
  <c r="F6" i="3" s="1"/>
  <c r="E3" i="2" l="1"/>
  <c r="O13" i="25" l="1"/>
  <c r="O14" i="23"/>
  <c r="O15" i="23"/>
  <c r="O16" i="23"/>
  <c r="O17" i="23"/>
  <c r="O18" i="23"/>
  <c r="O19" i="23"/>
  <c r="O20" i="23"/>
  <c r="L14" i="13"/>
  <c r="L18" i="13"/>
  <c r="O14" i="13"/>
  <c r="O15" i="13"/>
  <c r="O17" i="13"/>
  <c r="O18" i="13"/>
  <c r="O13" i="13"/>
  <c r="L12" i="6"/>
  <c r="O12" i="6"/>
  <c r="L14" i="11"/>
  <c r="L13" i="11"/>
  <c r="L19" i="11" s="1"/>
  <c r="L15" i="26"/>
  <c r="L16" i="26"/>
  <c r="L13" i="26"/>
  <c r="O13" i="26"/>
  <c r="L16" i="7"/>
  <c r="L20" i="7" s="1"/>
  <c r="L16" i="19"/>
  <c r="L17" i="19"/>
  <c r="L18" i="19"/>
  <c r="L20" i="19"/>
  <c r="L13" i="19"/>
  <c r="L21" i="19" s="1"/>
  <c r="O14" i="19"/>
  <c r="O16" i="19"/>
  <c r="O17" i="19"/>
  <c r="O18" i="19"/>
  <c r="O19" i="19"/>
  <c r="O20" i="19"/>
  <c r="O13" i="19"/>
  <c r="O19" i="5"/>
  <c r="O20" i="5"/>
  <c r="O21" i="5"/>
  <c r="O22" i="5"/>
  <c r="O23" i="5"/>
  <c r="O24" i="5"/>
  <c r="P24" i="5" s="1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L19" i="5"/>
  <c r="L20" i="5"/>
  <c r="L22" i="5"/>
  <c r="L27" i="5"/>
  <c r="L30" i="5"/>
  <c r="L34" i="5"/>
  <c r="L36" i="5"/>
  <c r="L37" i="5"/>
  <c r="L18" i="5"/>
  <c r="L38" i="5" s="1"/>
  <c r="O18" i="5"/>
  <c r="P25" i="5"/>
  <c r="L48" i="8"/>
  <c r="L15" i="8"/>
  <c r="L17" i="8"/>
  <c r="L18" i="8"/>
  <c r="L19" i="8"/>
  <c r="L26" i="8"/>
  <c r="L27" i="8"/>
  <c r="L30" i="8"/>
  <c r="L31" i="8"/>
  <c r="L32" i="8"/>
  <c r="L35" i="8"/>
  <c r="L36" i="8"/>
  <c r="L39" i="8"/>
  <c r="L41" i="8"/>
  <c r="L42" i="8"/>
  <c r="L43" i="8"/>
  <c r="L44" i="8"/>
  <c r="L45" i="8"/>
  <c r="L46" i="8"/>
  <c r="L49" i="8"/>
  <c r="L54" i="8"/>
  <c r="L55" i="8"/>
  <c r="L56" i="8"/>
  <c r="L57" i="8"/>
  <c r="L58" i="8"/>
  <c r="L61" i="8"/>
  <c r="O15" i="8"/>
  <c r="O16" i="8"/>
  <c r="O17" i="8"/>
  <c r="O18" i="8"/>
  <c r="O19" i="8"/>
  <c r="O21" i="8"/>
  <c r="O22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2" i="8"/>
  <c r="O53" i="8"/>
  <c r="O54" i="8"/>
  <c r="O55" i="8"/>
  <c r="O56" i="8"/>
  <c r="O57" i="8"/>
  <c r="O58" i="8"/>
  <c r="O59" i="8"/>
  <c r="O60" i="8"/>
  <c r="O61" i="8"/>
  <c r="O14" i="8"/>
  <c r="H21" i="23"/>
  <c r="I21" i="23"/>
  <c r="C23" i="23" s="1"/>
  <c r="J21" i="23"/>
  <c r="C24" i="23" s="1"/>
  <c r="H19" i="13"/>
  <c r="I19" i="13"/>
  <c r="J19" i="13"/>
  <c r="C22" i="13" s="1"/>
  <c r="H19" i="11"/>
  <c r="I19" i="11"/>
  <c r="J19" i="11"/>
  <c r="H17" i="26"/>
  <c r="I17" i="26"/>
  <c r="J17" i="26"/>
  <c r="F14" i="26"/>
  <c r="O14" i="26" s="1"/>
  <c r="F15" i="26"/>
  <c r="O15" i="26" s="1"/>
  <c r="F16" i="26"/>
  <c r="O16" i="26" s="1"/>
  <c r="F13" i="26"/>
  <c r="H20" i="7"/>
  <c r="I20" i="7"/>
  <c r="J20" i="7"/>
  <c r="C23" i="7" s="1"/>
  <c r="H21" i="19"/>
  <c r="I21" i="19"/>
  <c r="J21" i="19"/>
  <c r="C24" i="19" s="1"/>
  <c r="H38" i="5"/>
  <c r="I38" i="5"/>
  <c r="J38" i="5"/>
  <c r="P26" i="5"/>
  <c r="J62" i="8"/>
  <c r="C65" i="8" s="1"/>
  <c r="I62" i="8"/>
  <c r="H62" i="8"/>
  <c r="G62" i="8"/>
  <c r="G10" i="21"/>
  <c r="G11" i="21"/>
  <c r="G14" i="21"/>
  <c r="G15" i="21"/>
  <c r="G16" i="21"/>
  <c r="G17" i="21"/>
  <c r="F18" i="21"/>
  <c r="E18" i="21"/>
  <c r="I18" i="21"/>
  <c r="D18" i="21"/>
  <c r="O19" i="13" l="1"/>
  <c r="C23" i="19"/>
  <c r="C7" i="8"/>
  <c r="F62" i="8"/>
  <c r="G65" i="8"/>
  <c r="L62" i="8"/>
  <c r="C64" i="8" s="1"/>
  <c r="L19" i="13"/>
  <c r="C21" i="13" s="1"/>
  <c r="P38" i="5"/>
  <c r="O21" i="23"/>
  <c r="G23" i="23" s="1"/>
  <c r="O38" i="5"/>
  <c r="C22" i="7"/>
  <c r="O17" i="26"/>
  <c r="L17" i="26"/>
  <c r="O21" i="19"/>
  <c r="O62" i="8"/>
  <c r="G64" i="8" s="1"/>
  <c r="G18" i="21"/>
  <c r="J5" i="21" l="1"/>
  <c r="J7" i="21"/>
  <c r="J8" i="21"/>
  <c r="J9" i="21"/>
  <c r="J10" i="21"/>
  <c r="J11" i="21"/>
  <c r="J14" i="21"/>
  <c r="J15" i="21"/>
  <c r="J16" i="21"/>
  <c r="J4" i="21"/>
  <c r="F38" i="5" l="1"/>
  <c r="F39" i="5" s="1"/>
  <c r="H41" i="5" s="1"/>
  <c r="F19" i="13" l="1"/>
  <c r="F21" i="13" s="1"/>
  <c r="G19" i="13"/>
  <c r="F22" i="13" s="1"/>
  <c r="C5" i="2" l="1"/>
  <c r="E10" i="2" l="1"/>
  <c r="D10" i="2"/>
  <c r="C10" i="2"/>
  <c r="D5" i="2" l="1"/>
  <c r="E5" i="2"/>
  <c r="G17" i="26" l="1"/>
  <c r="G18" i="26" l="1"/>
  <c r="F17" i="26"/>
  <c r="J18" i="21"/>
  <c r="J20" i="21" s="1"/>
  <c r="G20" i="7"/>
  <c r="G23" i="7" s="1"/>
  <c r="E20" i="7"/>
  <c r="F19" i="7"/>
  <c r="O19" i="7" s="1"/>
  <c r="F18" i="7"/>
  <c r="O18" i="7" s="1"/>
  <c r="F17" i="7"/>
  <c r="O17" i="7" s="1"/>
  <c r="F16" i="7"/>
  <c r="O16" i="7" s="1"/>
  <c r="F15" i="7"/>
  <c r="O15" i="7" s="1"/>
  <c r="F14" i="7"/>
  <c r="O14" i="7" s="1"/>
  <c r="F13" i="7"/>
  <c r="O13" i="7" s="1"/>
  <c r="E62" i="8"/>
  <c r="G19" i="11"/>
  <c r="F19" i="11" s="1"/>
  <c r="E19" i="11"/>
  <c r="F18" i="11"/>
  <c r="O18" i="11" s="1"/>
  <c r="F17" i="11"/>
  <c r="O17" i="11" s="1"/>
  <c r="F16" i="11"/>
  <c r="O16" i="11" s="1"/>
  <c r="F15" i="11"/>
  <c r="O15" i="11" s="1"/>
  <c r="F14" i="11"/>
  <c r="O14" i="11" s="1"/>
  <c r="F13" i="11"/>
  <c r="O13" i="11" s="1"/>
  <c r="G21" i="19"/>
  <c r="G24" i="19" s="1"/>
  <c r="F21" i="19"/>
  <c r="G23" i="19" s="1"/>
  <c r="E21" i="19"/>
  <c r="O19" i="11" l="1"/>
  <c r="O20" i="7"/>
  <c r="D7" i="26"/>
  <c r="G21" i="26"/>
  <c r="F18" i="26"/>
  <c r="G20" i="26" s="1"/>
  <c r="F20" i="7"/>
  <c r="G21" i="17"/>
  <c r="G22" i="7" l="1"/>
  <c r="F7" i="17"/>
  <c r="G7" i="17"/>
</calcChain>
</file>

<file path=xl/sharedStrings.xml><?xml version="1.0" encoding="utf-8"?>
<sst xmlns="http://schemas.openxmlformats.org/spreadsheetml/2006/main" count="988" uniqueCount="485">
  <si>
    <t>प्रदेश सरकार</t>
  </si>
  <si>
    <t>सि. न.</t>
  </si>
  <si>
    <t>ब.उ.शी.न.</t>
  </si>
  <si>
    <t>कार्यक्रम शीर्षक</t>
  </si>
  <si>
    <t>हाल सम्मको खर्च</t>
  </si>
  <si>
    <t xml:space="preserve">कैफियत </t>
  </si>
  <si>
    <t xml:space="preserve">साधारण चालु </t>
  </si>
  <si>
    <t>कृषि उत्पादन, खाघ तथा पोषण कार्यक्रम</t>
  </si>
  <si>
    <t>सेवा टेवा बिस्तार कार्यक्रम</t>
  </si>
  <si>
    <t>मत्स्य विकास तथा प्रवर्द्धन कार्यक्रम</t>
  </si>
  <si>
    <t>जम्मा</t>
  </si>
  <si>
    <t>कार्यालयको नाम</t>
  </si>
  <si>
    <t>वार्षिक वजेट</t>
  </si>
  <si>
    <t>मन्त्रालय भूमि व्यवस्था कृषि तथा सहकारी मन्त्रालय</t>
  </si>
  <si>
    <t xml:space="preserve">बार्षिक वजेट रु </t>
  </si>
  <si>
    <t>रु. लाखमा</t>
  </si>
  <si>
    <t>क्र.सं.</t>
  </si>
  <si>
    <t>कार्यक्रम /कृयाकलाप</t>
  </si>
  <si>
    <t>खर्च शीर्षक</t>
  </si>
  <si>
    <t>इकाई</t>
  </si>
  <si>
    <t>वार्षिक लक्ष्य</t>
  </si>
  <si>
    <t>कैफियत</t>
  </si>
  <si>
    <t>परिमाण</t>
  </si>
  <si>
    <t>भार</t>
  </si>
  <si>
    <t>बजेट</t>
  </si>
  <si>
    <t>भारित</t>
  </si>
  <si>
    <t>आ)</t>
  </si>
  <si>
    <t>चालु खर्च अन्तर्गतका कार्यक्रमहरु</t>
  </si>
  <si>
    <t>पटक</t>
  </si>
  <si>
    <t>भारित प्रगति</t>
  </si>
  <si>
    <t>संख्या</t>
  </si>
  <si>
    <t>2.7.15.28</t>
  </si>
  <si>
    <t>महिना</t>
  </si>
  <si>
    <t>वजेट उपशिर्षक नं. ३१२०00२१</t>
  </si>
  <si>
    <t>रु.लाखमा</t>
  </si>
  <si>
    <t>राजश्व संकलनको प्रगति विवरण</t>
  </si>
  <si>
    <t>सि.नं.</t>
  </si>
  <si>
    <t>विवरण</t>
  </si>
  <si>
    <t>पशुपन्छी नाम दर्ता</t>
  </si>
  <si>
    <t xml:space="preserve">अन्य </t>
  </si>
  <si>
    <t>ईकाइ</t>
  </si>
  <si>
    <t>कृत्रिम गर्भाधान सेवा</t>
  </si>
  <si>
    <t>गाई</t>
  </si>
  <si>
    <t>भैसी</t>
  </si>
  <si>
    <t>वाख्रा</t>
  </si>
  <si>
    <t>उपचार सेवा</t>
  </si>
  <si>
    <t>मेडिकल उपचार</t>
  </si>
  <si>
    <t>मेजर सर्जिकल उपचार</t>
  </si>
  <si>
    <t>सर्जिकल उपचार</t>
  </si>
  <si>
    <t>गाईनोकोलोजिकल उपचार</t>
  </si>
  <si>
    <t>गोवर परिक्षण</t>
  </si>
  <si>
    <t>पिशाव परिक्षण</t>
  </si>
  <si>
    <t>दुध परिक्षण</t>
  </si>
  <si>
    <t>छाला परिक्षण</t>
  </si>
  <si>
    <t>रगत परिक्षण</t>
  </si>
  <si>
    <t>पोष्टमार्टम कुखुरा</t>
  </si>
  <si>
    <t>खोप सेवा</t>
  </si>
  <si>
    <t>रेविज</t>
  </si>
  <si>
    <t>स्वाईन फिवर</t>
  </si>
  <si>
    <t>रानिखेत</t>
  </si>
  <si>
    <t>परजिवि नियन्त्रण</t>
  </si>
  <si>
    <t>आन्तरिक परजिवि</t>
  </si>
  <si>
    <t>वाह्य परजिवि</t>
  </si>
  <si>
    <t>वेरुजुको विवरण</t>
  </si>
  <si>
    <t>पशुपन्छी तथा मत्स्य विकास निर्देशनालय रुपन्देही</t>
  </si>
  <si>
    <t>लुम्विनी प्रदेश</t>
  </si>
  <si>
    <t>कार्यालयको नामः एकीकृत कृषि तथा पशुपन्छी विकास कार्यालय रुकुम (पूर्व)</t>
  </si>
  <si>
    <t xml:space="preserve">      ख) चालु खर्च कार्यक्रमको जम्मा </t>
  </si>
  <si>
    <t>आः- चालु खर्च अन्तर्गतका कार्यक्रमहरुः-</t>
  </si>
  <si>
    <t>2.5.5.7</t>
  </si>
  <si>
    <t>वेवसाईट निर्माण तथा अद्यावधिक(परामर्श सेवा खर्च)</t>
  </si>
  <si>
    <t>जना</t>
  </si>
  <si>
    <t>2.5.7.13</t>
  </si>
  <si>
    <t>2.6.6.41</t>
  </si>
  <si>
    <t>2.6.6.72</t>
  </si>
  <si>
    <t>2.6.6.87</t>
  </si>
  <si>
    <t>2.6.6.89</t>
  </si>
  <si>
    <t>2.6.6.90</t>
  </si>
  <si>
    <t>2.7.15.77</t>
  </si>
  <si>
    <t>2.7.18.88</t>
  </si>
  <si>
    <t>पशु स्वास्थ्य उपचार तथा खोप सेवा(पशुपन्छी विकास कार्यक्रम)</t>
  </si>
  <si>
    <t>2.7.18.89</t>
  </si>
  <si>
    <t>पशु स्वास्थ्य आकस्मिक सेवा(पशुपन्छी विकास कार्यक्रम)</t>
  </si>
  <si>
    <t>2.7.28.2</t>
  </si>
  <si>
    <t>2.8.1.28</t>
  </si>
  <si>
    <t>5.1.11.99</t>
  </si>
  <si>
    <t>कुल जम्मा खर्च</t>
  </si>
  <si>
    <t>2.8.1.9</t>
  </si>
  <si>
    <t>आ) चालु खर्च अन्तर्गतका कार्यक्रमहरुः-</t>
  </si>
  <si>
    <t>आकस्मिक बाली संरक्षण कार्यक्रम(कृषि विकास कार्यक्रम)</t>
  </si>
  <si>
    <t>बाली कटानी (धान,मकै,गहुँ,तरकारी आलु,फलफूल(कृषि विकास कार्यक्रम)</t>
  </si>
  <si>
    <t>2.7.18.83</t>
  </si>
  <si>
    <t>हेक्टर</t>
  </si>
  <si>
    <t xml:space="preserve">बार्षिक वजेट रु. </t>
  </si>
  <si>
    <t>कार्यालयको नामःएकीकृत कृषि तथा पशुपन्छी विकास कार्यालय रुकुम (पूर्व)</t>
  </si>
  <si>
    <t>वजेट उपशिर्षक नं. ३१२०0120</t>
  </si>
  <si>
    <t>एकीकृत कृषि तथा पशुपन्छी विकास कार्यालय रुकुम (पूर्व)</t>
  </si>
  <si>
    <t>2.4.12.14</t>
  </si>
  <si>
    <t>2.6.6.23</t>
  </si>
  <si>
    <t>2.6.6.26</t>
  </si>
  <si>
    <t>2.7.15.43</t>
  </si>
  <si>
    <t>2.7.15.163</t>
  </si>
  <si>
    <t>साधारण पुँजिगत</t>
  </si>
  <si>
    <t>स्मार्ट कृषि गाउँ कार्यक्रम</t>
  </si>
  <si>
    <t>अभियानमुखि (मिसन) कृषि तथा पशुपन्छी विकास कार्यक्रम</t>
  </si>
  <si>
    <t>पशुपन्छी विकास तथा पशु स्वास्थ्य नियमन कार्यक्रम</t>
  </si>
  <si>
    <t>वित्तिय प्रगतिः</t>
  </si>
  <si>
    <t xml:space="preserve">वित्तिय प्रगतिः </t>
  </si>
  <si>
    <t>सम्पन्न हुन नसकेको कारण</t>
  </si>
  <si>
    <t xml:space="preserve">भारित प्रगतिः </t>
  </si>
  <si>
    <t>कृषि, खाद्य प्रविधि तथा भूमि व्यवस्था मन्त्रालय</t>
  </si>
  <si>
    <t>कृषि उत्पादन, खाघ तथा पोषण कार्यक्रम पुँजिगत</t>
  </si>
  <si>
    <t>कृषि विकास रणनिति अनुगमन तथा समन्वय कार्यक्रम (संघ)</t>
  </si>
  <si>
    <t>कृषि (संघ शसर्त अनुदान)प्राङ्गारिक</t>
  </si>
  <si>
    <t>पशुसेवा संघ शसर्त(खोप अभियान)</t>
  </si>
  <si>
    <t>प्रधानमन्त्री कृषि आधुनिकिकरण परियोजना (ब्लक विकास)</t>
  </si>
  <si>
    <t>कृषि तथा पशुपन्छीजन्य निर्माण तथा व्यवस्थापन</t>
  </si>
  <si>
    <t>आ.व. २०७८/७९</t>
  </si>
  <si>
    <t>कार्यक्रमको उपलब्धि प्रोफाइल प्रकाशन(छपाई खर्च)</t>
  </si>
  <si>
    <t>सरोकारवालाहरुसंग अन्तरक्रिया गोष्ठी(गोष्ठि तथा कार्यशाला)</t>
  </si>
  <si>
    <t>योजना तर्जुमा तथा समिक्षा गोष्ठी(गोष्ठि तथा कार्यशाला)</t>
  </si>
  <si>
    <t xml:space="preserve">समस्यामा आधारित अध्ययन/अनुसन्धान/परिक्षण/प्रदर्शन(कृषिविकास कार्यक्रम)   </t>
  </si>
  <si>
    <t>कार्यक्रम उपलब्धी सर्वेक्षण(कृषि विकास कार्यक्रम)</t>
  </si>
  <si>
    <t xml:space="preserve">कार्यक्रमको अनुगमन तथा मूल्याकंन(अनुगमन मुल्याङ्कन तथा कार्यक्रम कार्यान्वयन भ्रमण खर्च)  </t>
  </si>
  <si>
    <t>5.1.11.299</t>
  </si>
  <si>
    <t>स्मार्ट कृषि गाउँ कार्यक्रम २०७५/७६ क्रमागत(अन्य)</t>
  </si>
  <si>
    <t>5.1.11.300</t>
  </si>
  <si>
    <t>स्मार्ट कृषि गाउँ कार्यक्रम २०७६/७७ क्रमागत(अन्य)</t>
  </si>
  <si>
    <t xml:space="preserve">कार्यक्रमको अनुगमन तथा मूल्याकंन(अनुगमन मुल्याङ्कन तथाकार्यक्रम कार्यान्वयन भ्रमण खर्च)   </t>
  </si>
  <si>
    <t>2.7.15.490</t>
  </si>
  <si>
    <t>ब्लक विकास कार्यक्रम संचालनको लागि व्यवस्थापन खर्च (कृषि विकास कार्यक्रम)</t>
  </si>
  <si>
    <t>2.7.15.497</t>
  </si>
  <si>
    <t>आ.व.२०७७।०७८  मा स्थापना भएको कृषि तर्फ व्यावसायिक कृषि उत्पादन केन्द्र (ब्लक) विकास कार्यक्रम निरन्तरता (कृषि विकास कार्यक्रम)</t>
  </si>
  <si>
    <t>2.7.15.501</t>
  </si>
  <si>
    <t>जिल्लामा प्राथमिकता प्राप्त बालीमा/बस्तुमा परियोजनना कार्यान्वयन म्यानुअलको व्यवस्था बमोजिम बंगुरको व्यावसायिक कृषि उत्पादन केन्द्र (ब्लक) विकास कार्यक्रम संचालन (कृषि विकास कार्यक्रम)</t>
  </si>
  <si>
    <t>2.7.15.50६</t>
  </si>
  <si>
    <t>जिल्लामा प्राथमिकता प्राप्त बालीमा/बस्तुमा परियोजनना कार्यान्वयन म्यानुअलको व्यवस्था बमोजिम कृषि तर्फका व्यावसायिक कृषि उत्पादन केन्द्र (ब्लक) विकास कार्यक्रम संचालन (कृषि विकास कार्यक्रम)</t>
  </si>
  <si>
    <t>2.7.15.50६८</t>
  </si>
  <si>
    <t>मौरीको ब्लक विकास कार्यक्रम</t>
  </si>
  <si>
    <t xml:space="preserve">कार्यक्रमको अनुगमन निरिक्षण तथा प्रतिवेदन (अनुगमन मुल्याङ्कन तथा कार्यक्रम कार्यान्वयन भ्रमण खर्च) </t>
  </si>
  <si>
    <t>2.7.18.48</t>
  </si>
  <si>
    <t xml:space="preserve">पशुपन्छी तथा मत्स्य नियमन कार्यक्रम(पशुपन्छी विकास कार्यक्रम)  </t>
  </si>
  <si>
    <t>2.7.18.49</t>
  </si>
  <si>
    <t>ईपिडेमियोलोजिकल रिपोर्टिङ(पशुपन्छी विकास कार्यक्रम)</t>
  </si>
  <si>
    <t>2.7.18.151</t>
  </si>
  <si>
    <t xml:space="preserve">स्थानीय जातको भेडा संरक्षण कार्यक्रम(पुथाउत्तरगंगा गा.पा.)(पशुपन्छी विकास कार्यक्रम)  </t>
  </si>
  <si>
    <t xml:space="preserve">कार्यक्रमको अनुगमन तथा मूल्याकंन(अनुगमन मुल्याङ्कन तथा कार्यक्रम कार्यान्वयन भ्रमण खर्च) </t>
  </si>
  <si>
    <t>5.1.11.463</t>
  </si>
  <si>
    <t>कापतुङ्ग बहुउद्देश्यीय बंगुर पालन,भूमे 3, रुकुम (पूर्व) (अन्य)</t>
  </si>
  <si>
    <t>5.1.11.464</t>
  </si>
  <si>
    <t>जन प्रभाह बंगु पालन भूमे ७ रुकुम (पूर्व) (अन्य)</t>
  </si>
  <si>
    <t>भारित प्रगतिः</t>
  </si>
  <si>
    <t>1.2.11.13</t>
  </si>
  <si>
    <t xml:space="preserve">विभिन्न समिति, सन्जाल, सरोकारवालाहरुसंगको बैठक(पदाधिकारीबैठक भत्ता)   </t>
  </si>
  <si>
    <t>2.4.12.33</t>
  </si>
  <si>
    <t>वार्षिक प्रगती तथा तथ्याङ्क पुस्तिका प्रकाशन(छपाई खर्च)</t>
  </si>
  <si>
    <t>2.5.2.1</t>
  </si>
  <si>
    <t>विषय विज्ञ सल्लाहकार सेवा (विज्ञ र सल्लाहकार सेवा)</t>
  </si>
  <si>
    <t>2.5.2.16</t>
  </si>
  <si>
    <t>कार्यक्रमको वृत्तचित्र निर्माण(विज्ञ र सल्लाहकार सेवा)</t>
  </si>
  <si>
    <t>शुलभ कर्जा सहजकर्ताको परिश्रमिक(व्यक्ति करार)</t>
  </si>
  <si>
    <t>2.5.7.22</t>
  </si>
  <si>
    <t>शुलभकर्जा सहजकर्ताको लागि पोशाक(व्यक्ति करार)</t>
  </si>
  <si>
    <t>2.6.4.53</t>
  </si>
  <si>
    <t xml:space="preserve">कर्मचारीहरुका लागि सिप विकास कार्यक्रम(उद्यमशीलता ,रोजगारीमुलक / सशक्तिकरण / सीप विकास तथा क्षमता अभिवृद्धि तालिम)  </t>
  </si>
  <si>
    <t>2.6.4.55</t>
  </si>
  <si>
    <t>मकैको वीउ उत्पादन समुबन्धी जिल्ला स्तरीय कृषक  तालिम(उद्यमशीलता ,रोजगारी मुलक / सशक्तिकरण / सीप विकास तथा क्षमता अभिवृद्धि तालिम)</t>
  </si>
  <si>
    <t>2.6.4.56</t>
  </si>
  <si>
    <t xml:space="preserve">जैविक विषादी निर्माण सम्बन्धी जिल्ला स्तरिय कृषक तालिम(उद्यमशीलता ,रोजगारी मुलक / सशक्तिकरण / सीप विकास तथा क्षमता अभिवृद्धि तालिम)  </t>
  </si>
  <si>
    <t>2.6.4.89</t>
  </si>
  <si>
    <t xml:space="preserve">हरित स्वयम्‌सेवकका लागि क्षमता अभिवृद्धि  कार्यक्रम(उद्यमशीलता ,रोजगारी मुलक / सशक्तिकरण / सीपविकास तथा क्षमता अभिवृद्धि तालिम)   </t>
  </si>
  <si>
    <t>2.6.4.89.1</t>
  </si>
  <si>
    <t>कृषि मेसिनरी मर्मत तालिम</t>
  </si>
  <si>
    <t>2.6.4.89.3</t>
  </si>
  <si>
    <t xml:space="preserve"> प्रविधि सिकाई तालिम</t>
  </si>
  <si>
    <t>2.6.4.89.4</t>
  </si>
  <si>
    <t>त्रैमासिक समीक्षा गोष्ठी</t>
  </si>
  <si>
    <t>वालीवस्तु विशेष तथा प्रविधि सम्वन्धि स्थलगत अभिमुखिकरण(गोष्ठि तथा कार्यशाला)</t>
  </si>
  <si>
    <t>एक स्वास्थ्य अवधारणा कार्यान्वयन गोष्ठी(गोष्ठि तथा कार्यशाला</t>
  </si>
  <si>
    <t xml:space="preserve">खोरेत रोग सचेतना तथा नियन्त्रणका लागी सरोकारवालाहरुसंगअन्तरक्रिया गोष्ठि(गोष्ठि तथा कार्यशाला)   </t>
  </si>
  <si>
    <t>जुनोटिक रोग सम्वन्धि स्कुल प्रसार शिक्षा(गोष्ठि तथा कार्यशाला)</t>
  </si>
  <si>
    <t xml:space="preserve">सक्रिय ग्रामिण पशु स्वास्थ्य कार्यकर्ता/निजि पाराभेटहरुलाईcontinue education system मार्फत १ दिने अभिमुखिकरण तालिम(गोष्ठि तथा कार्यशाला)  </t>
  </si>
  <si>
    <t>2.6.6.200</t>
  </si>
  <si>
    <t xml:space="preserve">स्थानीय तहका प्राविधिकहरुसंग अन्तरकृया गोष्ठी(गोष्ठि तथाकार्यशाला)   </t>
  </si>
  <si>
    <t>2.6.6.201</t>
  </si>
  <si>
    <t>स्थानीय तहसंग योजना तर्जुमा गोष्ठी(गोष्ठि तथा कार्यशाला)</t>
  </si>
  <si>
    <t>2.6.6.211</t>
  </si>
  <si>
    <t>सुलभ कर्जा सहजीकरण अन्तरक्रिया(गोष्ठि तथा कार्यशाला)</t>
  </si>
  <si>
    <t>2.7.5.98</t>
  </si>
  <si>
    <t xml:space="preserve">मेला, दिवस, सप्ताह, महोत्सव संचालन तथा सहभागी(प्रचार प्रसारतथा सामाग्री उत्पादन तथा प्रकाशन र वितरण)   </t>
  </si>
  <si>
    <t>2.7.5.100</t>
  </si>
  <si>
    <t xml:space="preserve">रेडियो, टिभी र पत्रपत्रिकाबाट सन्देशमूलक सूचना प्रसारण(प्रचारप्रसार तथा सामाग्री उत्पादन तथा प्रकाशन र वितरण)   </t>
  </si>
  <si>
    <t xml:space="preserve">कृषि सूचना तथा ज्ञान कक्ष स्थापना तथा संचालन(कृषि विकास कार्यक्रम) </t>
  </si>
  <si>
    <t>2.7.15.311</t>
  </si>
  <si>
    <t xml:space="preserve">माटो परिक्षण तथा स्वास्थ्य परिचयपत्र वितरण कार्यक्रम(कृषि विकास कार्यक्रम)  </t>
  </si>
  <si>
    <t>2.7.16.35</t>
  </si>
  <si>
    <t>कार्यक्रम सार्वजनिकीकरण(खाद्य तथा पोषण कार्यक्रम)</t>
  </si>
  <si>
    <t xml:space="preserve">प्रयोगशाला सेवा संचालन तथा  रोग निदान(पशुपन्छी विकास कार्यक्रम) </t>
  </si>
  <si>
    <t>2.7.18.128</t>
  </si>
  <si>
    <t>2.7.25.19</t>
  </si>
  <si>
    <t>पशुपन्छी तथा मत्स्य प्रविधि प्रदर्शन(अन्य)</t>
  </si>
  <si>
    <t>ओ. जे. टी. परिचालन कार्यक्रम(विविध कार्यक्रम)</t>
  </si>
  <si>
    <t>2.8.1.26</t>
  </si>
  <si>
    <t xml:space="preserve">सरोकारवाला निकायहरूसँग संयुक्त अनुगमन(अनुगमन मुल्याङ्कन तथा  कार्यक्रम कार्यान्वयन भ्रमण खर्च) </t>
  </si>
  <si>
    <t xml:space="preserve">शुलभकर्जा कार्यक्रमको अनुगमन(अनुगमन मुल्याङ्कन तथाकार्यक्रम कार्यान्वयन भ्रमण खर्च)   </t>
  </si>
  <si>
    <t>2.8.1.39</t>
  </si>
  <si>
    <t xml:space="preserve">कृषि उत्पादन सामग्री (मल, वीउ र विषादी) नियमन तथा अनुगमन(अनुगमन मुल्याङ्कन तथा कार्यक्रम कार्यान्वयन भ्रमण  खर्च)   </t>
  </si>
  <si>
    <t>कृषि पशु पढेका यूवालाई उद्यमशिलता अनुदान(अन्य)</t>
  </si>
  <si>
    <t>5.1.11.322</t>
  </si>
  <si>
    <t xml:space="preserve">हरित स्वयम्‌सेवकका लागि संचार खर्च, स्थलगत घुम्ती तालिम,नमुना फार्म स्थापना र प्रदर्शनी कार्यक्रम संचालन वापत  सहयोग(अन्य) </t>
  </si>
  <si>
    <t>5.1.11.322.1</t>
  </si>
  <si>
    <t xml:space="preserve">संचार खर्च, स्थलगत घुम्ती तालिम र प्रदर्शनी कार्यक्रम  संचालन वापत सहयोग </t>
  </si>
  <si>
    <t>5.1.11.322.2</t>
  </si>
  <si>
    <t>नमुना फार्म स्थापना वापत सहयोग</t>
  </si>
  <si>
    <t>5.1.11.374</t>
  </si>
  <si>
    <t>श्रोत विउ उत्पादन केन्द्र स्थापना तथा संचालन(वीउ आलु)(अन्य)</t>
  </si>
  <si>
    <t>5.1.11.3८३</t>
  </si>
  <si>
    <t>व्यावसायपिक स्याउ पकेट क्षेत्र विस्तार कार्यक्रम (अन्य)</t>
  </si>
  <si>
    <t>5.1.11.3८४</t>
  </si>
  <si>
    <t>व्यावसायपिक ओखर पकेट क्षेत्र विस्तार कार्यक्रम (अन्य)</t>
  </si>
  <si>
    <t>5.1.11.3८५</t>
  </si>
  <si>
    <t>व्यावसायपिक बर्षे आलु पकेट क्षेत्र विस्तार कार्यक्रम (अन्य)</t>
  </si>
  <si>
    <t>5.1.11.3९०</t>
  </si>
  <si>
    <t>वीउ प्रशोधन प्याकेजिङ लेवलिङ सामाग्री तथा उपकरणमा सहयोग (अन्य)</t>
  </si>
  <si>
    <t>5.1.11.४२७</t>
  </si>
  <si>
    <t>स्वच्छ स्वस्थ दुध व्यवस्थापनको लागि स्टेनलेस स्टिल मिल्क क्यान वितरण (अन्य)</t>
  </si>
  <si>
    <t>5.1.11.434</t>
  </si>
  <si>
    <t>केराउ प्रवर्द्धन कार्यक्रम (अन्य)</t>
  </si>
  <si>
    <t>5.1.11.४४३</t>
  </si>
  <si>
    <t>महिला उद्यमी समुह सहकारि लक्षित विशेष कृषि कार्यक्रम (अन्य)</t>
  </si>
  <si>
    <t>कुल जम्मा</t>
  </si>
  <si>
    <t>मिसन संचालनका लागि सहयोगी कार्यक्रम(कृषि विकास कार्यक्रम)</t>
  </si>
  <si>
    <t>2.7.18.219</t>
  </si>
  <si>
    <t xml:space="preserve">रोडकोरिडोर लक्षित कार्यक्रम, पशुपन्छी तर्फ (०७७।०७८ कोक्रमागत)(पशुपन्छी विकास कार्यक्रम)  </t>
  </si>
  <si>
    <t>2.7.18.220</t>
  </si>
  <si>
    <t xml:space="preserve">रोडकोरिडोर लक्षित कार्यक्रम, कृषि तर्फ (०७७।०७८ कोक्रमागत)(पशुपन्छी विकास कार्यक्रम)   </t>
  </si>
  <si>
    <t>5.1.11.280</t>
  </si>
  <si>
    <t>मकै मिसन (०७७।०७८ को क्रमागत)(अन्य)</t>
  </si>
  <si>
    <t>5.1.11.289</t>
  </si>
  <si>
    <t>मकै मिसन नयाँ(अन्य)</t>
  </si>
  <si>
    <t>5.1.11.317</t>
  </si>
  <si>
    <t>भेडा/बाख्रा मिसन (०७७/०७८ को क्रमागत)(अन्य)</t>
  </si>
  <si>
    <t>५.1.11.401</t>
  </si>
  <si>
    <t>चिसोपानीमा माछा पालन कार्यक्रम (अन्य)</t>
  </si>
  <si>
    <t>आ) पूँजिगत खर्च अन्तर्गतका कार्यक्रमहरुः-</t>
  </si>
  <si>
    <t>11.4.22.41</t>
  </si>
  <si>
    <t>पुथा हिमालयन बहुउद्देश्यीय कृषक समुह कृषि फर्म घेराबार, पुथा उत्तरगंगा १२ (अन्य सार्वजनिक निर्माण)</t>
  </si>
  <si>
    <t>11.4.22.42</t>
  </si>
  <si>
    <t>सामुदायिक स्याउ फार्मघेराबार, पुथा उत्तरगंगा २ (अन्य सार्वजनिक निर्माण)</t>
  </si>
  <si>
    <t>क) पूँजिगत खर्च कार्यक्रमहरु जम्मा</t>
  </si>
  <si>
    <t>2.7.5.43</t>
  </si>
  <si>
    <t>हाइ डेन्सिटी स्याउ प्रदर्शन कार्यक्रम(प्रचार प्रसार तथा समाग्री उत्पादन तथा प्रकाशन र वितरण)</t>
  </si>
  <si>
    <t>2.7.15.454</t>
  </si>
  <si>
    <t>2.7.15.455</t>
  </si>
  <si>
    <t>2.7.12.451</t>
  </si>
  <si>
    <t>कृषि प्रविधि प्रर्दशन कार्यक्रक (कृषि विकास कार्यक्रम)</t>
  </si>
  <si>
    <t>2.7.15.505</t>
  </si>
  <si>
    <t>फलफूल बगैंचा सुदृढीकरण कार्यक्रम(कृषि विकास कार्यक्रम)</t>
  </si>
  <si>
    <t>2.7.15.5१७</t>
  </si>
  <si>
    <t>फलपूल विरुवा वितरण (७५% अनुदान)(कृषि विकास कार्यक्रम)</t>
  </si>
  <si>
    <t>प्रतिफलमा आधारित प्रोत्साहन अनुदान (पशुपन्छी विकास कार्यक्रम)</t>
  </si>
  <si>
    <t>2.7.25.12</t>
  </si>
  <si>
    <t>वीउ आत्मनिर्भर कार्यक्रम (खाद्यन्न दलन तेलन अन्य) हे.</t>
  </si>
  <si>
    <t>हे.</t>
  </si>
  <si>
    <t>2.7.25.13</t>
  </si>
  <si>
    <t>वीउ आत्मनिर्भर कार्यक्रम (तरकारी मसला बाली अन्य) हे.</t>
  </si>
  <si>
    <t>2.7.31.67</t>
  </si>
  <si>
    <t>रैथाने बालीको प्रवर्द्धन तथा बजारीकरण कार्यक्रम(सहकारी तथा गरिबी न्यूनिकरण सम्बन्धी कार्यक्रम)</t>
  </si>
  <si>
    <t>कार्यक्रम अनुगमण तथा मुल्याङ्कन अनुगमण कार्यक्रम कार्यन्वयन भ्रमण खर्च</t>
  </si>
  <si>
    <t>5.1.11.87</t>
  </si>
  <si>
    <t>तरकारी पुष्प तथा फलफूल नर्सरी स्थापना सुदृढीकरण कार्यक्रम अन्य</t>
  </si>
  <si>
    <t>5.1.11.145</t>
  </si>
  <si>
    <t>मौरी विकास कार्यक्रम</t>
  </si>
  <si>
    <t>5.1.11.213</t>
  </si>
  <si>
    <t>प्राङ्गारिक मलमा अनुदान (८५%)</t>
  </si>
  <si>
    <t>5.1.11.229</t>
  </si>
  <si>
    <t>डेरी पसल सुधार अन्य</t>
  </si>
  <si>
    <t>5.1.11.210</t>
  </si>
  <si>
    <t>मासु पसल सुधार अन्य</t>
  </si>
  <si>
    <t>5.1.11.272</t>
  </si>
  <si>
    <t>लसुन प्याज प्रवर्द्धन कार्यक्रम</t>
  </si>
  <si>
    <t>5.1.11.33१</t>
  </si>
  <si>
    <t>कोभिड विशेष मागमा आधारित कृषि पशुपन्छी विकास कार्यक्रम अन्य</t>
  </si>
  <si>
    <t>5.1.11.393</t>
  </si>
  <si>
    <t>ग्रामिण कुखुरा पालन विस्तार कार्यक्रम</t>
  </si>
  <si>
    <t>5.1.11.3९</t>
  </si>
  <si>
    <t>सिंचाई सहित कृषि विकास कार्यक्रम (अन्य)</t>
  </si>
  <si>
    <t>5.1.11.४२३</t>
  </si>
  <si>
    <t>प्राङ्गारिक उत्पादनको लगि भकारो सुधार र गोठ सुधार कार्यक्रम (अन्य)</t>
  </si>
  <si>
    <t>आ.ब. 2078/79</t>
  </si>
  <si>
    <t>वजेट उपशिर्षक नं. ३१२९११२२</t>
  </si>
  <si>
    <t>2.7.15.509</t>
  </si>
  <si>
    <t>प्राङ्गारिक कृषि प्रवर्द्धन कार्यक्रम (कृषि विकास कार्यक्रम)</t>
  </si>
  <si>
    <t>2.7.15.509.1</t>
  </si>
  <si>
    <t>नमुना प्राङ्गारिक फर्म स्थापना</t>
  </si>
  <si>
    <t>2.7.15.509.2</t>
  </si>
  <si>
    <t>रैथाने बालीका स्थानीय तथा उन्तत जातका बिउ वितरण कार्यक्रम</t>
  </si>
  <si>
    <t>2.7.15.509.3</t>
  </si>
  <si>
    <t>रैथाने बालीको उत्पादन बिक्री कक्ष निर्माण</t>
  </si>
  <si>
    <t>2.7.15.509.4</t>
  </si>
  <si>
    <t>प्राङ्गारिक कृषि मेला</t>
  </si>
  <si>
    <t>2.7.15.509.5</t>
  </si>
  <si>
    <t>सामुदायिक बीउ बैंक स्थापना</t>
  </si>
  <si>
    <t>2.7.15.509.6</t>
  </si>
  <si>
    <t>भकारो सुधार तथा कम्पोष्टिङ</t>
  </si>
  <si>
    <t>2.7.15.509.7</t>
  </si>
  <si>
    <t>वजेट उपशिर्षक नं. ३१२९११२०</t>
  </si>
  <si>
    <t>2.7.15.472</t>
  </si>
  <si>
    <t xml:space="preserve">स्थानीय तह तथा जिल्लाहरुमा सञ्चालित कृषि तथा पशुपन्छी विकास कार्यक्रम अनुगमन एवं प्रतिवेदन (कृषि विकास कार्यक्रम) </t>
  </si>
  <si>
    <t>कार्यक्रम आयोजनाको नामः प्राङ्गारिक कृषि (संघ शसर्त अनुदान)</t>
  </si>
  <si>
    <t>2.7.18.245</t>
  </si>
  <si>
    <t>पशुपन्छी रोग नियन्त्रणका लागि खोप अभियान कार्यक्रम (पशुपन्छी विकास कार्यक्रम)</t>
  </si>
  <si>
    <t>वजेट उपशिर्षक नं. ३१२९११२३</t>
  </si>
  <si>
    <t>कार्यक्रम आयोजनाको नामः खोप अभियान ( पशु सेवा संघ शसर्त अनुदान)</t>
  </si>
  <si>
    <t>वजेट उपशिर्षक नं. ३१२०००१९</t>
  </si>
  <si>
    <t>कार्यक्रम आयोजनाको नामः कृषि तथा पशुपन्छीजन्य उद्योग,यन्त्र तथा पूर्वाधार विकास</t>
  </si>
  <si>
    <t>११.1.2.92</t>
  </si>
  <si>
    <t>प्राङ्गारीक मल उद्योग स्थापना (भवन निर्माण)</t>
  </si>
  <si>
    <t>११.1.2.101</t>
  </si>
  <si>
    <t>सेमी हाईटेक नर्सरी पूर्वाधार निर्माण तथा व्यवस्थापन (भवन निर्माण)</t>
  </si>
  <si>
    <t>११.३.१०.३2</t>
  </si>
  <si>
    <t>साना कृषि मेसिनरी औजार वितरण (कृषि खेतीको साथै सिंचाई प्रयोजन र पशु चिकित्सा सम्बन्धी उपकरण तथा मेसिनरी औजार)</t>
  </si>
  <si>
    <t>बेरुजु विवरण</t>
  </si>
  <si>
    <t>गत आ.व. सम्मको बेरुजु रकम रु.</t>
  </si>
  <si>
    <t>गत आ.व. सम्मको बेरुजु फर्छ्यौट रकम रु</t>
  </si>
  <si>
    <t>चौमासि अवधिका फर्छ्यौट प्रतिशत</t>
  </si>
  <si>
    <t>असुल गर्नु पर्ने</t>
  </si>
  <si>
    <t>नियमित गर्नु पर्ने</t>
  </si>
  <si>
    <t>वित्तिय</t>
  </si>
  <si>
    <t xml:space="preserve">  </t>
  </si>
  <si>
    <t>तेश्रो चौमासिक तथा वार्षिक निकासा खर्चको विवरण</t>
  </si>
  <si>
    <t xml:space="preserve">तेश्रो चौ. बजेट </t>
  </si>
  <si>
    <t>तेश्रो चौ.  खर्च</t>
  </si>
  <si>
    <t>तेश्रो चौमासिक प्रगतीः</t>
  </si>
  <si>
    <t>वार्षिक प्रगतीः</t>
  </si>
  <si>
    <t>वित्तिय प्रगतीः</t>
  </si>
  <si>
    <t>भारित प्रगतीः</t>
  </si>
  <si>
    <t>तेश्रो  चौमासिक तथा वार्षिक प्रगति प्रतिवेदन</t>
  </si>
  <si>
    <t>तेश्रो चौमासिक लक्ष्य</t>
  </si>
  <si>
    <t>तेश्रो चौमासिक प्रगति</t>
  </si>
  <si>
    <t>वार्षिक प्रगति</t>
  </si>
  <si>
    <t>तेश्रो चौमासिकः</t>
  </si>
  <si>
    <t>2.7.15.518</t>
  </si>
  <si>
    <t>सार्वनिक नीजि साझेदारीमा शहिद, द्धन्दपिडित, पूर्व जनशक्ती सेना तथा लोकतान्त्रिक योद्धा परिवार सुकम्वासी समुदायका लागि कृषि उत्पादनमुलक रोजगार कार्यक्रम</t>
  </si>
  <si>
    <t>जैविक प्राङ्गारिक मल प्रर्दशन कार्यक्रम</t>
  </si>
  <si>
    <t>2.7.16.37</t>
  </si>
  <si>
    <t>वार्षिक प्रगती</t>
  </si>
  <si>
    <t xml:space="preserve"> तेश्रो चौमासिक</t>
  </si>
  <si>
    <t>11.3.2.14</t>
  </si>
  <si>
    <t>कृषि उपजहरुको उत्पादन गर्ने कृषि सहकारी/कृषक समुहलाई ढुवानी साधन अनुदान</t>
  </si>
  <si>
    <t xml:space="preserve"> तेश्रो चौमासिक लक्ष्य</t>
  </si>
  <si>
    <t xml:space="preserve">तेश्रो  चौमासिक तथा वार्षिक प्रगति प्रतिवेदन </t>
  </si>
  <si>
    <t xml:space="preserve"> वार्षिक प्रगति</t>
  </si>
  <si>
    <t xml:space="preserve"> </t>
  </si>
  <si>
    <t>संरक्षित संरचनामा प्राङ्गारिक तरकारी उत्पादन कार्यक्रम</t>
  </si>
  <si>
    <t>असार महिनाको राजश्व संकलन रु</t>
  </si>
  <si>
    <t>तेश्रो चौ. राजश्व संकलन</t>
  </si>
  <si>
    <t>हाल सम्मको राजश्व संकलन</t>
  </si>
  <si>
    <t>वार्षिक पशुपन्छी उपचार तथा प्रयोगशाला सेवा</t>
  </si>
  <si>
    <t>कृयाकलाप</t>
  </si>
  <si>
    <t>यस महिनाको</t>
  </si>
  <si>
    <t>गत महिना सम्मको</t>
  </si>
  <si>
    <t>हाल सम्मको</t>
  </si>
  <si>
    <t>वन्ध्याकरण</t>
  </si>
  <si>
    <t>प्रयोगगशाला सेवा</t>
  </si>
  <si>
    <t>सव परिक्षण बाख्रा</t>
  </si>
  <si>
    <t>डिस्टेम्पर</t>
  </si>
  <si>
    <t>पि.पि.आर.</t>
  </si>
  <si>
    <t>खोरेत</t>
  </si>
  <si>
    <t>राजश्व</t>
  </si>
  <si>
    <t>क्र.स.</t>
  </si>
  <si>
    <t>वार्षिकः</t>
  </si>
  <si>
    <t>सम्पन्न हुन नसकेका कार्यक्रमहरुः</t>
  </si>
  <si>
    <t>आयोजना कार्यक्रमको नाम</t>
  </si>
  <si>
    <t>कार्यक्रम</t>
  </si>
  <si>
    <t>सार्वजनिक नीजि साझेदारीमा शहिद द्धन्द्धपिडित पूर्व जनमुक्तिप सेना तथा लोकतान्त्रिक योद्धा परिवार सुकुम्बसी समुदायहरुका लागि कृषि उत्पादनमुलक  रोजगार कार्यक्रम</t>
  </si>
  <si>
    <t xml:space="preserve">श्रोत विउ उत्पादन केन्द्र स्थापना तथा संचालन </t>
  </si>
  <si>
    <t>छनौट भएको तर सम्झौता नगरेको।</t>
  </si>
  <si>
    <t>केराउ प्रर्द्धन कार्यक्रम</t>
  </si>
  <si>
    <t>स्वच्छ स्वस्थ्य दुध व्यवस्थापनका लागि स्टेनलेश स्टिल मिल्क क्यान वितरण</t>
  </si>
  <si>
    <t>महिला  उद्यमी समुह सहकारि लक्षित विशेष कृषि कार्यक्रम</t>
  </si>
  <si>
    <t>पटक पटम सूचना निकाल्दा पनि पर्‍याप्त आवेदन अआएको।</t>
  </si>
  <si>
    <t xml:space="preserve">प्राङ्गारिक मल उद्योग स्थापना </t>
  </si>
  <si>
    <t>एक जनाले सम्झौता गरी काम नगरेको।</t>
  </si>
  <si>
    <t>सेमी हाईटेक नर्सरी पूर्धार निर्माण</t>
  </si>
  <si>
    <t>सम्झौता गरी काम नगरेको</t>
  </si>
  <si>
    <t xml:space="preserve">कृषि उपजहरुको उत्पादन गर्ने कृषि सहकारीहरुलाई </t>
  </si>
  <si>
    <t>कार्यक्रम अन्त्यमा प्राप्त भएकोले प्राप्त समय नभएकोले।</t>
  </si>
  <si>
    <t>सानामेसिनरी औजार उपकरण वितरण</t>
  </si>
  <si>
    <t>प्राप्त आवेदन नआएको।</t>
  </si>
  <si>
    <t>रैथाने बाली विक्रि कक्ष स्थापना</t>
  </si>
  <si>
    <t>प्रस्ताव छनौट भएको तर सम्झौता नगरेको।</t>
  </si>
  <si>
    <t>रैथाने वालीका उन्नत तथा स्थानिय जातका विउ वितरण</t>
  </si>
  <si>
    <t>माग मिठे फापरको भएको तर श्रोत नपाएको।</t>
  </si>
  <si>
    <t>रोडकोरिडोर लक्षित कार्यक्रम (मासु उत्पादनको लागि बाख्रा पालन)</t>
  </si>
  <si>
    <t>पटक पटक बोलाउदा पनि सम्झौताको लागि नआएको।</t>
  </si>
  <si>
    <t>पुथा हिमाल बहुउद्देश्यिय कृषक समुह (बगैंचा घेरावार)</t>
  </si>
  <si>
    <t>सामुदायिक स्याउ फर्म घेराबार</t>
  </si>
  <si>
    <t>कार्यक्रम संचालन कार्यविधि नएको।</t>
  </si>
  <si>
    <t>हाईडेन्सिटी स्याउ प्रदर्शन कार्यक्रम</t>
  </si>
  <si>
    <t>समयमा जग्गा उपलब्ध नएको।</t>
  </si>
  <si>
    <t>वीउमा आत्मनिर्भर कार्यक्रम (खाद्यन्न/दलहन/तेलहन/तरकारी/मसला)</t>
  </si>
  <si>
    <t xml:space="preserve">प्रतिफलमा आधारित प्रोत्साहन अनुदान </t>
  </si>
  <si>
    <t>कार्यविधि अनुसार यस जिल्लामा कुनै उत्पादन नएको अथवा भएनी प्रकृयामा नभको।</t>
  </si>
  <si>
    <t>चिसोपानिमा मत्स्य पालन कार्यक्रम</t>
  </si>
  <si>
    <t>प्राविधिक दृष्टीकोणले ठाउँ उपलब्ध नभएको।</t>
  </si>
  <si>
    <t>समस्याहरु</t>
  </si>
  <si>
    <t>मुख्य मुख्य उपलब्धीहरु</t>
  </si>
  <si>
    <t>कार्यान्वयन समस्या</t>
  </si>
  <si>
    <t>समस्याको प्रभाव</t>
  </si>
  <si>
    <t>समाधानको विकल्पहरु</t>
  </si>
  <si>
    <t>कृषक अनुदान मुखी भएको।</t>
  </si>
  <si>
    <t>सम्झौता शुरुमा भएनी काम आ.व.को अन्त्यमा गर्ने प्रवृती</t>
  </si>
  <si>
    <t>भने जस्तो काम नहुने टालटुले विकास र भुक्तानीमा समस्या</t>
  </si>
  <si>
    <t>कृषकले व्यहोर्ने रकम व्यहोर्न नमान्ने वा नसक्ने</t>
  </si>
  <si>
    <t>लक्ष्य अनुसार प्रगती नहुने</t>
  </si>
  <si>
    <t>कित अनुदान हटाउनु पर्ने नत्र ठाउँ र कार्यक्रम अनुसार अनुदान तोकीनु पर्ने</t>
  </si>
  <si>
    <t>काम गर्न कठिनाई</t>
  </si>
  <si>
    <t>कार्यालयबाटद संचालित सबै कार्यक्रमहरुमा अनुदान प्रतिशत एकरुपता ल्याउनु पर्ने।</t>
  </si>
  <si>
    <t>सम्झौता गरी सकेपछी काम सम्पन्न गर्ने समयसिमा तोकिनु पर्ने।</t>
  </si>
  <si>
    <t>योजनाको दिर्घकालिन समय सम्म संचालन नहुने।</t>
  </si>
  <si>
    <t>निर्वाहमुखी तथा परम्परागत खेती प्रणालीबाट व्यावसायिक तर्फ उन्मुख गराउने र अनुदानको कार्यक्रम हटाउनु पर्ने।</t>
  </si>
  <si>
    <t>असुल भैसकेको तर पर्छ्यौट हुन बाँकी</t>
  </si>
  <si>
    <t>ब.उ.शि.नं.</t>
  </si>
  <si>
    <t>प्रगतीबजेट रु. हजारमा</t>
  </si>
  <si>
    <t>वियोजित बजेट रु. हजारमा</t>
  </si>
  <si>
    <t>खर्च नभएको बजेट रु.हजारमा</t>
  </si>
  <si>
    <t>तेश्रो चौसिक वित्तिय प्रगति प्रतिशत</t>
  </si>
  <si>
    <t>तेश्रो चौसिक भारित प्रगति प्रतिशत</t>
  </si>
  <si>
    <t>वार्षिक प्रगती  भारित प्रतिशत</t>
  </si>
  <si>
    <t>वार्षिक प्रगती  वित्तिय प्रतिशत</t>
  </si>
  <si>
    <t>बजेट रु.हजारमा</t>
  </si>
  <si>
    <t>आ.ब. २०७८/०७९</t>
  </si>
  <si>
    <t>वजेट उपशिर्षक नं. ३१२०००१८</t>
  </si>
  <si>
    <t>वजेट उपशिर्षक नं. ३१२०००१२</t>
  </si>
  <si>
    <t>वजेट उपशिर्षक नं. ३१२०००१३</t>
  </si>
  <si>
    <t>वजेट उपशिर्षक नं. ३१२०००१७</t>
  </si>
  <si>
    <r>
      <t>बार्षिक वजेट रु</t>
    </r>
    <r>
      <rPr>
        <sz val="12"/>
        <color theme="1"/>
        <rFont val="Calibri"/>
        <family val="1"/>
        <scheme val="minor"/>
      </rPr>
      <t>.</t>
    </r>
    <r>
      <rPr>
        <sz val="12"/>
        <color theme="1"/>
        <rFont val="Nirmala UI"/>
        <family val="2"/>
      </rPr>
      <t xml:space="preserve"> </t>
    </r>
  </si>
  <si>
    <t>कार्यक्रम आयोजनाको नामः कृषि तथा पशुपन्छी श्रोत तथा प्रविधि सेवा टेवा विस्तार कार्यक्रम</t>
  </si>
  <si>
    <t>कार्यक्रम आयोजनाको नामः कृषि उत्पादन, खाद्य तथा पोषण सुरक्षा कार्यक्रम</t>
  </si>
  <si>
    <t>कार्यक्रम आयोजनाको नामः स्मार्ट कृषि गाउँ कार्यक्रम</t>
  </si>
  <si>
    <t>कार्यक्रम आयोजनाको नामः अभियानमुखि (मिसन) कृषि तथा पशुपन्छी विकास कार्यक्रम</t>
  </si>
  <si>
    <t>कार्यक्रम आयोजनाको नामः पशुपन्छी विकास तथा पशु स्वास्थ्य नियमन कार्यक्रम</t>
  </si>
  <si>
    <t>कार्यक्रम आयोजनाको नामः मत्स्य विकास तथा प्रवर्द्धन कार्यक्रम</t>
  </si>
  <si>
    <t>वजेट उपशिर्षक नं. ३१२०००१४</t>
  </si>
  <si>
    <t>कार्यक्रम आयोजनाको नामः कृषि विकास रणनिति अनुगमन तथा समन्वय कार्यक्रम</t>
  </si>
  <si>
    <t>कार्यक्रम आयोजनाको नामः प्रधानमन्त्री कृषि आधुनिकिकरण परियोजना</t>
  </si>
  <si>
    <t>३ पटक सूचना प्रकाशित गर्दा पनि प्रस्ताव नआएको।</t>
  </si>
  <si>
    <t>४ पटक सूचना प्रकाशित गर्दा पनि प्रस्ताव नआएको।</t>
  </si>
  <si>
    <t>अनुदानमा एकरुपता नहुनुः (जस्तै मिसन ९०% कुनैमा ५०% कुनै कार्यक्रममा ७५%)</t>
  </si>
  <si>
    <t>कृषि विकास कार्यक्रमतर्फ</t>
  </si>
  <si>
    <t>स्माट कृषि गाउँ कार्यक्रम अन्तर्गत</t>
  </si>
  <si>
    <t>ब्लक विकास कार्यक्रम अन्तर्गत</t>
  </si>
  <si>
    <t>अन्य कार्यक्रम तर्फ</t>
  </si>
  <si>
    <t>पशुपंक्षी विकास कार्यक्रम तर्फ</t>
  </si>
  <si>
    <t>कृषि  र पशुपंक्षी विकास कार्यक्रम सञ्चालनबाट प्रत्यक्ष तथा अप्रत्यक्ष गरी करीब ५०० जनाले रोजगारी प्राप्त गरेका छन् ।</t>
  </si>
  <si>
    <t>सुन्तला, अलैची स्माट गाउँ कार्यक्रम, सिस्ने गाउँपालिका वडा नं ७ र ८ मा ३ वटा सेलार स्टोर निर्माण, ३२ हेक्टर सिचाई क्षेत्रफल विस्तार भएको छ ।</t>
  </si>
  <si>
    <t>भेडा, आलु स्माट गाउँ कार्यक्रम, भूमे गाउँपालिका वडा नं १ मा १ वटा ठुलो भेडी गोठ, २ वटा गोठालो बस्ने घर, ३ वटा डिपिङ्ग ट्याङ्की र ३ वटा पानी पोखरी निर्माण भएका छन् ।</t>
  </si>
  <si>
    <t xml:space="preserve">बङ्गुर स्माट गाउँ कार्यक्रम, पुथा उत्तरगङ्गा गाउँपालिका वडा नं १२ कोलमा १ वटा दाना भण्डार कक्ष, १ वटा हेरचाह कक्ष, १ वटा ट्वाईलेट, १ वटा गेट, १ वटा फ्रेस हाउस र ७० वटा बङ्गुरका पाठापाठी खरिद भएका छन् । </t>
  </si>
  <si>
    <t>तरकारी ब्लक विकास कार्यक्रम, सिस्ने गाउँपालिका वडा नं ६ मा ३ हेक्टर तरकारी क्षेत्र विस्तार, १ वटा तरकारी संकलन केन्द्र र विक्री केन्द्र स्थापना भएको छ ।</t>
  </si>
  <si>
    <t>आलु ब्लक विकास कार्यक्रम, भूमे गाउँपालिका वडा नं ७ गुनाममा ४२ वटा प्राङ्गारीम मल उत्पादनका लागि भकारो सुधार,  १ व्टा पक्की पोखरी निर्माण भई ३ हेक्टर सिंचित क्षेत्र विस्तार र १५ हेक्टर आलुको क्षेत्र विस्तार भएको छ ।</t>
  </si>
  <si>
    <t>स्याउ ब्लक विकास कार्यक्रम, पुथाउत्तरगङ्गा गाउँपालिका वडा नं २ पेल्मामा ५ रोपनी हाईडेन्सिटी स्याउँ क्षेत्रफल विस्तार, ८ हेक्टर सिंचित क्षेत्रफल विस्तार भएको छ ।</t>
  </si>
  <si>
    <t>बङ्गुर ब्लक विकास कार्यक्रम, भूमे गाउँपालिका वडा नं १,२,३ मा ६ वटा बङ्गुर खोर निर्माण, वटा पाठापाठी खरिद भएका छन् ।</t>
  </si>
  <si>
    <t>मौरी ब्लक विकास कार्यक्रम, सिस्ने गाउँपालिका वडा नं ३ र ४ मा ९४० वटा मौरी घार विस्तार, मौरीको गोला सुधारका लागि ५० वटा कृत्रिम रानु उत्पादन, ७ हेक्टर तोरी खेतीको क्षेत्रफल विस्तार, ८ हेक्टर चिउरी र कल्की फुलको क्षेत्रफल विस्तार भएको छ ।</t>
  </si>
  <si>
    <t>मकै मिसन कार्यक्रम, सिस्ने गाउँपालिका वडा ३ र ५, पुथा उत्तरगङ्गा गाउँपालिका वडा नं ७ र ८ मा गरि जम्मा २५ हेक्टर मकैको क्षेत्रफल विस्तार, १३ वटा खनजोतका लागि मिनिटिलर खरिद, १५० वटा कुटो कोदालो खरिद, १० वटा मकै छोडाउने विद्दुतिय कर्न सेलर, ३ वटा कम्बाईल मिल, १२५ वटा त्रिपाल ,१० सेट सिड विन र २ वटा डिजिटल तराजु खरिद भई वितरण भएका छन् ।</t>
  </si>
  <si>
    <t>रोडकोरिडर तरकारी लक्षित कार्यक्रम, भूमे गाउँपालिका वडा नं ३ सिमामा  हेक्टर तरकारी क्षेत्रफल विस्तार,  हेक्टर सिंचित क्षेत्रफल विस्तार, वटा प्लाष्टिक घर निर्माण भएका छन् ।</t>
  </si>
  <si>
    <t>प्राङ्गारीक मल उत्पादनका लागि २२० वटा भकारो सुधार भएका छन् ।</t>
  </si>
  <si>
    <t>सिंचाई सहितको कृषि विकास कार्यक्रममा २८ हेक्टर सिंचित क्षेत्रफल विस्तार भएको छ ।</t>
  </si>
  <si>
    <t>ब्यावसायिक बर्षे आलु पकेट क्षेत्र विस्तार कार्यक्रममा २० हेक्टर बर्षे आलुको क्षेत्रफल विस्तार, ८ हेक्टर सिंचित क्षेत्रफल विस्तार भएको छ ।</t>
  </si>
  <si>
    <t>संरक्षित संरचनामा प्राङ्गारीक तरकारी उत्पादन कार्यक्रममा मल्चिङ्ग प्लाष्टिक र थोपा सिंचाई सेट सहितको ७ वटा पक्की प्लाष्टिक घर निर्माण र १ हेक्टर तरकारीको क्षेत्रफल विस्तार भएको छ ।</t>
  </si>
  <si>
    <t>नमुना प्राङ्गारीक फर्म स्थापना कार्यक्रममा मल्चिङ्ग प्लाष्टिक र थोपा सिंचाई सेट सहितको ३ वटा पक्की प्लाष्टिक घर, १३ वटा कच्ची प्लाष्टिक घर र १५ रोपनी तरकारीको क्षेत्रफल विस्तार भएको छ ।</t>
  </si>
  <si>
    <t>ब्यावसायिक स्याउँ र ओखर पकेट क्षेत्र विस्तार कार्यक्रममा १० हेक्टर स्याउँको क्षेत्रफल, १० हेक्टर ओखरको पकेट क्षेत्रफल विस्तार र ५ हेक्टर सिंचित क्षेत्रफल विस्तार भएको छ ।</t>
  </si>
  <si>
    <t>फलफुल वगैचा सुदृढिकरण कार्यक्रममा ३ हेक्टर स्याउँ, सुन्तला र कागतीको वगैचा सुदृढ भएको छ ।</t>
  </si>
  <si>
    <t>लसुन प्याज प्रबर्दन कार्यक्रममा १० हेक्टर लसुनको क्षेत्रफल विस्तार र ३ हेक्टर सिंचित क्षेत्रफल विस्तार भएको छ ।</t>
  </si>
  <si>
    <t>मौरी प्रवर्दन कार्यक्रममा  ११० वटा मौरी गोला विस्तार भएको छ ।</t>
  </si>
  <si>
    <t>सिस्ने गाउँपालिका वडा नं ५ टाकुरामा १ वटा र भूमे गाउँपालिका वडा नं ३ किमुबोटमा १ वटा गरि २ वटा प्राङ्गारीक मल उद्योग स्थापना भएका छन् ।</t>
  </si>
  <si>
    <t>भेडाबाख्रा मिसन कार्यक्रममा ९ वटा उन्नत जातका वोका खरिद, २ हेक्टर घाँस खेती विस्तार र  १५ वटा टाट्नो खरिद भएका छन् ।</t>
  </si>
  <si>
    <t>स्थानिय जातको भेडा संरक्षण कार्यक्रम, पुथाउत्तरगङ्गा गाउँपालिका वडा नं १ मा १ वटा ठुलो भेडिगोठ निर्माण, ६ वटा थुमा खरिद र औषधि खरिद भएका छन् ।</t>
  </si>
  <si>
    <t>सामुहिक बङ्गुर पालन कार्यक्रम, भूमे गाउँपालिका वडा नं ३ जितखोलामा १ वटा ठुलो खोर निर्माण, २ वटा माउ, १ वटा विर र १० वटा पाठापाठी खरिद भएका छन् ।</t>
  </si>
  <si>
    <t>पोषण सुधारका लागि ग्रामिण कुखुरापालन विस्तार कार्यक्रम सिस्ने गाउँपालिका वडा नं ५ र ६, भूमे गाउँपालिका वडा नं ८ कुचिबाङ्गमा ५० वटा खोर निर्माण, २५०० उन्नत जातका कुखुराका चल्ला वितरण, दाना तथा भाँडाकुडाँ वितरण भएको छ ।</t>
  </si>
  <si>
    <t>प्राङ्गारीक मल उत्पादनका लागि गोठ सुधार कार्यक्रममा ९ वटा भकारो सहितको भैसी गोठ निर्माण भएका छन् ।</t>
  </si>
  <si>
    <t>चिसो पानीमा माछापालन कार्यक्रम, सिस्ने गाउँपालिका वडा नं ४ दादिङ्गमा रेन्बोट्राउट माछाका लागि ४ वटा रेसवे पोखरी निर्माण भएका छन् ।</t>
  </si>
  <si>
    <t>मासुपसल सुधार कार्यक्रममा १ वटा मासुपसल र डेरी सुधार कार्यक्रममा १ वटा डेरी पसल सुधार गरी सञ्चालनका आएका छन् ।</t>
  </si>
  <si>
    <t>पशुपंक्षी रोग नियन्त्रणका लागि खोप अभियान कार्यक्रम, जिल्लाभरमा २५००० डोज पिपिआर खोप भेडाबाख्रामा, १२०० डोज खोरेत खोप गाईभैसीमा र १०० डोज रेविज खोप १०० वटा कुकुरमा लगाईएको छ ।</t>
  </si>
  <si>
    <t>प्रयोगशाला सेवा कार्यक्रम, कार्यालय परिसरमा करीब १५००० भेडाबाख्रा, गाईभैसी र कुकुरको उपचार र १५० वटा बन्ध्याकरण गरिएको छ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</si>
</sst>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00439]0"/>
    <numFmt numFmtId="165" formatCode="0.0"/>
    <numFmt numFmtId="166" formatCode="[$-4000439]0.00"/>
    <numFmt numFmtId="167" formatCode="[$-4000439]0.0"/>
    <numFmt numFmtId="168" formatCode="[$-4000439]0.##"/>
    <numFmt numFmtId="169" formatCode="[$-4000439]0.#"/>
    <numFmt numFmtId="170" formatCode="[$-4000439]0.000"/>
    <numFmt numFmtId="171" formatCode="[$-4000439]0.0000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2"/>
      <color rgb="FF000000"/>
      <name val="Kalimati"/>
      <charset val="1"/>
    </font>
    <font>
      <sz val="11"/>
      <color theme="1"/>
      <name val="Kalimati"/>
      <charset val="1"/>
    </font>
    <font>
      <sz val="10"/>
      <name val="Kalimati"/>
      <charset val="1"/>
    </font>
    <font>
      <sz val="10"/>
      <color rgb="FFFF0000"/>
      <name val="Kalimati"/>
      <charset val="1"/>
    </font>
    <font>
      <b/>
      <sz val="10"/>
      <name val="Kalimati"/>
      <charset val="1"/>
    </font>
    <font>
      <sz val="11"/>
      <name val="Kalimati"/>
      <charset val="1"/>
    </font>
    <font>
      <sz val="11"/>
      <color rgb="FFFF0000"/>
      <name val="Kalimati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name val="Kalimati"/>
      <charset val="1"/>
    </font>
    <font>
      <sz val="9"/>
      <color theme="1"/>
      <name val="Kalimati"/>
      <charset val="1"/>
    </font>
    <font>
      <b/>
      <sz val="20"/>
      <name val="Kalimati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Kalimati"/>
      <charset val="1"/>
    </font>
    <font>
      <sz val="12"/>
      <name val="Kalimati"/>
      <charset val="1"/>
    </font>
    <font>
      <sz val="10"/>
      <color rgb="FF000000"/>
      <name val="Kalimati"/>
      <charset val="1"/>
    </font>
    <font>
      <b/>
      <sz val="10"/>
      <color rgb="FF000000"/>
      <name val="Kalimati"/>
      <charset val="1"/>
    </font>
    <font>
      <sz val="12"/>
      <color theme="1"/>
      <name val="Kalimati"/>
      <charset val="1"/>
    </font>
    <font>
      <b/>
      <sz val="12"/>
      <color rgb="FF000000"/>
      <name val="Kalimati"/>
      <charset val="1"/>
    </font>
    <font>
      <b/>
      <sz val="12"/>
      <color theme="1"/>
      <name val="Kalimati"/>
      <charset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Nirmala UI"/>
      <family val="2"/>
    </font>
    <font>
      <b/>
      <sz val="14"/>
      <name val="Nirmala UI"/>
      <family val="2"/>
    </font>
    <font>
      <sz val="11"/>
      <name val="Nirmala UI"/>
      <family val="2"/>
    </font>
    <font>
      <sz val="12"/>
      <name val="Nirmala UI"/>
      <family val="2"/>
    </font>
    <font>
      <sz val="14"/>
      <name val="Nirmala UI"/>
      <family val="2"/>
    </font>
    <font>
      <b/>
      <sz val="18"/>
      <name val="Nirmala UI"/>
      <family val="2"/>
    </font>
    <font>
      <b/>
      <sz val="12"/>
      <color theme="1"/>
      <name val="Nirmala UI"/>
      <family val="2"/>
    </font>
    <font>
      <b/>
      <sz val="14"/>
      <color theme="1"/>
      <name val="Nirmala UI"/>
      <family val="2"/>
    </font>
    <font>
      <sz val="14"/>
      <color theme="1"/>
      <name val="Nirmala UI"/>
      <family val="2"/>
    </font>
    <font>
      <sz val="14"/>
      <color theme="1"/>
      <name val="Fontasy Himali"/>
      <family val="5"/>
    </font>
    <font>
      <b/>
      <sz val="16"/>
      <name val="Nirmala UI"/>
      <family val="2"/>
    </font>
    <font>
      <sz val="10"/>
      <name val="Nirmala UI"/>
      <family val="2"/>
    </font>
    <font>
      <sz val="12"/>
      <name val="Fontasy Himali"/>
      <family val="5"/>
    </font>
    <font>
      <b/>
      <sz val="10"/>
      <name val="Nirmala UI"/>
      <family val="2"/>
    </font>
    <font>
      <sz val="11"/>
      <name val="Fontasy Himali"/>
      <family val="5"/>
    </font>
    <font>
      <sz val="11"/>
      <color theme="1"/>
      <name val="Nirmala UI"/>
      <family val="2"/>
    </font>
    <font>
      <sz val="12"/>
      <color theme="1"/>
      <name val="Nirmala UI"/>
      <family val="2"/>
    </font>
    <font>
      <b/>
      <sz val="16"/>
      <color theme="1"/>
      <name val="Nirmala UI"/>
      <family val="2"/>
    </font>
    <font>
      <sz val="12"/>
      <color theme="1"/>
      <name val="Fontasy Himali"/>
      <family val="5"/>
    </font>
    <font>
      <b/>
      <sz val="12"/>
      <color theme="1"/>
      <name val="Fontasy Himali"/>
      <family val="5"/>
    </font>
    <font>
      <sz val="10"/>
      <color theme="1"/>
      <name val="Nirmala UI"/>
      <family val="2"/>
    </font>
    <font>
      <b/>
      <sz val="11"/>
      <name val="Nirmala UI"/>
      <family val="2"/>
    </font>
    <font>
      <sz val="11"/>
      <color rgb="FF000000"/>
      <name val="Nirmala UI"/>
      <family val="2"/>
    </font>
    <font>
      <sz val="11"/>
      <color theme="1"/>
      <name val="Fontasy Himali"/>
      <family val="5"/>
    </font>
    <font>
      <b/>
      <sz val="12"/>
      <name val="Fontasy Himali"/>
      <family val="5"/>
    </font>
    <font>
      <sz val="12"/>
      <color rgb="FF000000"/>
      <name val="Nirmala UI"/>
      <family val="2"/>
    </font>
    <font>
      <sz val="10"/>
      <color rgb="FF000000"/>
      <name val="Nirmala UI"/>
      <family val="2"/>
    </font>
    <font>
      <sz val="12"/>
      <color rgb="FF000000"/>
      <name val="Fontasy Himali"/>
      <family val="5"/>
    </font>
    <font>
      <b/>
      <sz val="10"/>
      <name val="Fontasy Himali"/>
      <family val="5"/>
    </font>
    <font>
      <sz val="12"/>
      <color theme="1"/>
      <name val="Calibri"/>
      <family val="1"/>
      <scheme val="minor"/>
    </font>
    <font>
      <sz val="14"/>
      <color rgb="FF000000"/>
      <name val="Nirmala UI"/>
      <family val="2"/>
    </font>
    <font>
      <sz val="14"/>
      <name val="Fontasy Himali"/>
      <family val="5"/>
    </font>
    <font>
      <sz val="12"/>
      <color rgb="FFFF0000"/>
      <name val="Nirmala UI"/>
      <family val="2"/>
    </font>
    <font>
      <b/>
      <sz val="11"/>
      <color theme="1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2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2" fontId="8" fillId="0" borderId="0" xfId="0" applyNumberFormat="1" applyFont="1" applyFill="1"/>
    <xf numFmtId="164" fontId="8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7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166" fontId="4" fillId="0" borderId="0" xfId="0" applyNumberFormat="1" applyFont="1"/>
    <xf numFmtId="164" fontId="8" fillId="0" borderId="0" xfId="0" applyNumberFormat="1" applyFont="1" applyFill="1"/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/>
    <xf numFmtId="165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top" wrapText="1"/>
    </xf>
    <xf numFmtId="170" fontId="5" fillId="0" borderId="7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0" fontId="7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/>
    <xf numFmtId="164" fontId="7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0" xfId="0" applyFont="1" applyFill="1"/>
    <xf numFmtId="165" fontId="8" fillId="0" borderId="0" xfId="0" applyNumberFormat="1" applyFont="1" applyFill="1"/>
    <xf numFmtId="164" fontId="22" fillId="0" borderId="1" xfId="0" applyNumberFormat="1" applyFont="1" applyBorder="1" applyAlignment="1">
      <alignment horizontal="left" vertical="top" wrapText="1"/>
    </xf>
    <xf numFmtId="0" fontId="22" fillId="0" borderId="1" xfId="0" applyFont="1" applyBorder="1"/>
    <xf numFmtId="0" fontId="8" fillId="0" borderId="0" xfId="0" applyFont="1" applyFill="1"/>
    <xf numFmtId="0" fontId="8" fillId="0" borderId="0" xfId="0" applyFont="1"/>
    <xf numFmtId="2" fontId="8" fillId="0" borderId="0" xfId="0" applyNumberFormat="1" applyFont="1"/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Border="1"/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/>
    <xf numFmtId="166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Fill="1"/>
    <xf numFmtId="0" fontId="25" fillId="0" borderId="0" xfId="0" applyFont="1"/>
    <xf numFmtId="0" fontId="7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24" fillId="2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2" borderId="1" xfId="0" applyFont="1" applyFill="1" applyBorder="1" applyAlignment="1">
      <alignment horizontal="center" vertical="center" wrapText="1" readingOrder="1"/>
    </xf>
    <xf numFmtId="0" fontId="30" fillId="0" borderId="0" xfId="0" applyFont="1"/>
    <xf numFmtId="0" fontId="31" fillId="0" borderId="0" xfId="0" applyFont="1" applyAlignment="1">
      <alignment vertical="center"/>
    </xf>
    <xf numFmtId="0" fontId="32" fillId="0" borderId="0" xfId="0" applyFont="1"/>
    <xf numFmtId="0" fontId="32" fillId="2" borderId="1" xfId="0" applyFont="1" applyFill="1" applyBorder="1" applyAlignment="1">
      <alignment horizontal="left" vertical="center" wrapText="1" readingOrder="1"/>
    </xf>
    <xf numFmtId="0" fontId="32" fillId="2" borderId="7" xfId="0" applyFont="1" applyFill="1" applyBorder="1" applyAlignment="1">
      <alignment horizontal="left" vertical="center" wrapText="1" readingOrder="1"/>
    </xf>
    <xf numFmtId="164" fontId="32" fillId="2" borderId="5" xfId="0" applyNumberFormat="1" applyFont="1" applyFill="1" applyBorder="1" applyAlignment="1">
      <alignment vertical="center" wrapText="1" readingOrder="1"/>
    </xf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 readingOrder="1"/>
    </xf>
    <xf numFmtId="167" fontId="20" fillId="2" borderId="1" xfId="0" applyNumberFormat="1" applyFont="1" applyFill="1" applyBorder="1" applyAlignment="1">
      <alignment horizontal="center" vertical="center" wrapText="1" readingOrder="1"/>
    </xf>
    <xf numFmtId="164" fontId="20" fillId="2" borderId="5" xfId="0" applyNumberFormat="1" applyFont="1" applyFill="1" applyBorder="1" applyAlignment="1">
      <alignment horizontal="center" vertical="center" wrapText="1" readingOrder="1"/>
    </xf>
    <xf numFmtId="1" fontId="19" fillId="2" borderId="1" xfId="0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/>
    <xf numFmtId="0" fontId="35" fillId="0" borderId="0" xfId="0" applyFont="1" applyAlignment="1">
      <alignment vertical="center"/>
    </xf>
    <xf numFmtId="2" fontId="37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0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2" fontId="31" fillId="0" borderId="0" xfId="0" applyNumberFormat="1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/>
    <xf numFmtId="2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168" fontId="19" fillId="0" borderId="0" xfId="0" applyNumberFormat="1" applyFont="1" applyFill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/>
    </xf>
    <xf numFmtId="166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165" fontId="41" fillId="2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3" fillId="0" borderId="0" xfId="0" applyFont="1"/>
    <xf numFmtId="0" fontId="44" fillId="0" borderId="0" xfId="0" applyFont="1"/>
    <xf numFmtId="2" fontId="46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5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2" fontId="54" fillId="0" borderId="0" xfId="0" applyNumberFormat="1" applyFont="1" applyBorder="1" applyAlignment="1">
      <alignment horizontal="right" vertical="top" wrapText="1"/>
    </xf>
    <xf numFmtId="165" fontId="42" fillId="0" borderId="0" xfId="0" applyNumberFormat="1" applyFont="1" applyFill="1" applyAlignment="1">
      <alignment horizontal="center" vertical="center"/>
    </xf>
    <xf numFmtId="165" fontId="40" fillId="0" borderId="0" xfId="0" applyNumberFormat="1" applyFont="1" applyFill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1" xfId="0" applyFont="1" applyBorder="1"/>
    <xf numFmtId="0" fontId="53" fillId="0" borderId="2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3" fillId="0" borderId="0" xfId="0" applyFont="1" applyBorder="1"/>
    <xf numFmtId="0" fontId="43" fillId="0" borderId="0" xfId="0" applyFont="1" applyFill="1"/>
    <xf numFmtId="0" fontId="56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2" fontId="53" fillId="0" borderId="0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 horizontal="left" vertical="top" wrapText="1"/>
    </xf>
    <xf numFmtId="166" fontId="44" fillId="0" borderId="0" xfId="0" applyNumberFormat="1" applyFont="1" applyBorder="1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2" fontId="46" fillId="0" borderId="0" xfId="0" applyNumberFormat="1" applyFont="1"/>
    <xf numFmtId="0" fontId="44" fillId="0" borderId="1" xfId="0" applyFont="1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right" vertical="center" wrapText="1"/>
    </xf>
    <xf numFmtId="0" fontId="36" fillId="0" borderId="0" xfId="0" applyFont="1" applyBorder="1"/>
    <xf numFmtId="0" fontId="29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166" fontId="37" fillId="0" borderId="0" xfId="0" applyNumberFormat="1" applyFont="1" applyBorder="1" applyAlignment="1">
      <alignment horizontal="center" vertical="center"/>
    </xf>
    <xf numFmtId="16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/>
    <xf numFmtId="169" fontId="22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67" fontId="39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left" vertical="center" wrapText="1"/>
    </xf>
    <xf numFmtId="2" fontId="30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 readingOrder="1"/>
    </xf>
    <xf numFmtId="164" fontId="53" fillId="2" borderId="1" xfId="0" applyNumberFormat="1" applyFont="1" applyFill="1" applyBorder="1" applyAlignment="1">
      <alignment horizontal="left" vertical="center" wrapText="1" readingOrder="1"/>
    </xf>
    <xf numFmtId="0" fontId="61" fillId="0" borderId="1" xfId="0" applyFont="1" applyBorder="1" applyAlignment="1">
      <alignment vertical="center"/>
    </xf>
    <xf numFmtId="0" fontId="43" fillId="0" borderId="1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 wrapText="1" readingOrder="1"/>
    </xf>
    <xf numFmtId="0" fontId="28" fillId="3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1" fillId="0" borderId="2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1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49" fillId="0" borderId="2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3" fillId="0" borderId="9" xfId="0" applyNumberFormat="1" applyFont="1" applyBorder="1" applyAlignment="1">
      <alignment horizontal="center" vertical="top" wrapText="1"/>
    </xf>
    <xf numFmtId="0" fontId="44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2" fontId="58" fillId="0" borderId="9" xfId="0" applyNumberFormat="1" applyFont="1" applyBorder="1" applyAlignment="1">
      <alignment horizontal="center" vertical="top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8" fillId="0" borderId="0" xfId="0" applyFont="1" applyFill="1"/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5" fillId="0" borderId="8" xfId="0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 readingOrder="1"/>
    </xf>
    <xf numFmtId="0" fontId="31" fillId="2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164" fontId="53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0" fontId="44" fillId="0" borderId="2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4" fillId="0" borderId="1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2" xfId="0" applyFont="1" applyBorder="1" applyAlignment="1">
      <alignment vertical="center" wrapText="1"/>
    </xf>
    <xf numFmtId="0" fontId="44" fillId="0" borderId="3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5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70" zoomScaleNormal="70" workbookViewId="0">
      <selection activeCell="S13" sqref="S13"/>
    </sheetView>
  </sheetViews>
  <sheetFormatPr defaultRowHeight="14.4" x14ac:dyDescent="0.3"/>
  <cols>
    <col min="1" max="1" width="6.6640625" customWidth="1"/>
    <col min="2" max="2" width="17.88671875" customWidth="1"/>
    <col min="3" max="3" width="55.21875" customWidth="1"/>
    <col min="4" max="4" width="17.6640625" customWidth="1"/>
    <col min="5" max="5" width="14.33203125" customWidth="1"/>
    <col min="6" max="6" width="14.6640625" customWidth="1"/>
    <col min="7" max="7" width="13.109375" customWidth="1"/>
    <col min="8" max="8" width="13.88671875" customWidth="1"/>
    <col min="9" max="9" width="16.33203125" customWidth="1"/>
    <col min="10" max="10" width="14.6640625" customWidth="1"/>
    <col min="11" max="11" width="15.21875" customWidth="1"/>
    <col min="12" max="12" width="10.88671875" customWidth="1"/>
    <col min="19" max="19" width="13" customWidth="1"/>
  </cols>
  <sheetData>
    <row r="1" spans="1:12" ht="42.6" customHeight="1" x14ac:dyDescent="0.3">
      <c r="A1" s="85"/>
      <c r="B1" s="387" t="s">
        <v>330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39" customHeight="1" x14ac:dyDescent="0.45">
      <c r="A2" s="196"/>
      <c r="B2" s="197"/>
      <c r="C2" s="201" t="s">
        <v>432</v>
      </c>
      <c r="D2" s="85"/>
      <c r="E2" s="85"/>
      <c r="F2" s="85"/>
      <c r="H2" s="85"/>
      <c r="I2" s="85"/>
      <c r="J2" s="200" t="s">
        <v>431</v>
      </c>
      <c r="K2" s="85"/>
      <c r="L2" s="85"/>
    </row>
    <row r="3" spans="1:12" s="1" customFormat="1" ht="131.4" customHeight="1" x14ac:dyDescent="0.3">
      <c r="A3" s="198" t="s">
        <v>1</v>
      </c>
      <c r="B3" s="198" t="s">
        <v>2</v>
      </c>
      <c r="C3" s="198" t="s">
        <v>3</v>
      </c>
      <c r="D3" s="198" t="s">
        <v>12</v>
      </c>
      <c r="E3" s="198" t="s">
        <v>331</v>
      </c>
      <c r="F3" s="198" t="s">
        <v>332</v>
      </c>
      <c r="G3" s="198" t="s">
        <v>427</v>
      </c>
      <c r="H3" s="198" t="s">
        <v>428</v>
      </c>
      <c r="I3" s="198" t="s">
        <v>4</v>
      </c>
      <c r="J3" s="198" t="s">
        <v>430</v>
      </c>
      <c r="K3" s="198" t="s">
        <v>429</v>
      </c>
      <c r="L3" s="198" t="s">
        <v>5</v>
      </c>
    </row>
    <row r="4" spans="1:12" ht="24" x14ac:dyDescent="0.75">
      <c r="A4" s="213">
        <v>1</v>
      </c>
      <c r="B4" s="213">
        <v>312020163</v>
      </c>
      <c r="C4" s="202" t="s">
        <v>6</v>
      </c>
      <c r="D4" s="208">
        <v>11897</v>
      </c>
      <c r="E4" s="205">
        <v>4520</v>
      </c>
      <c r="F4" s="205">
        <v>4108.9110000000001</v>
      </c>
      <c r="G4" s="208">
        <v>96.85</v>
      </c>
      <c r="H4" s="208">
        <v>99.6</v>
      </c>
      <c r="I4" s="205">
        <v>8487.9110000000001</v>
      </c>
      <c r="J4" s="208">
        <f t="shared" ref="J4:J18" si="0">I4*100/D4</f>
        <v>71.344969319996636</v>
      </c>
      <c r="K4" s="208">
        <v>95.55</v>
      </c>
      <c r="L4" s="86"/>
    </row>
    <row r="5" spans="1:12" ht="24" x14ac:dyDescent="0.75">
      <c r="A5" s="214">
        <v>1.1000000000000001</v>
      </c>
      <c r="B5" s="213">
        <v>312020164</v>
      </c>
      <c r="C5" s="202" t="s">
        <v>102</v>
      </c>
      <c r="D5" s="208">
        <v>697</v>
      </c>
      <c r="E5" s="205">
        <v>0</v>
      </c>
      <c r="F5" s="205">
        <v>43.042999999999999</v>
      </c>
      <c r="G5" s="208">
        <v>100</v>
      </c>
      <c r="H5" s="208">
        <v>100</v>
      </c>
      <c r="I5" s="205">
        <v>696.84299999999996</v>
      </c>
      <c r="J5" s="208">
        <f t="shared" si="0"/>
        <v>99.977474892395989</v>
      </c>
      <c r="K5" s="208">
        <v>100</v>
      </c>
      <c r="L5" s="86"/>
    </row>
    <row r="6" spans="1:12" ht="24" x14ac:dyDescent="0.75">
      <c r="A6" s="213">
        <v>2</v>
      </c>
      <c r="B6" s="213">
        <v>31200018</v>
      </c>
      <c r="C6" s="202" t="s">
        <v>8</v>
      </c>
      <c r="D6" s="208">
        <v>16491</v>
      </c>
      <c r="E6" s="205">
        <v>9566</v>
      </c>
      <c r="F6" s="205">
        <v>6387.7460000000001</v>
      </c>
      <c r="G6" s="208">
        <v>68.12</v>
      </c>
      <c r="H6" s="208">
        <v>86.58</v>
      </c>
      <c r="I6" s="205">
        <v>9516.7459999999992</v>
      </c>
      <c r="J6" s="208">
        <v>58.9</v>
      </c>
      <c r="K6" s="208">
        <v>80.98</v>
      </c>
      <c r="L6" s="86"/>
    </row>
    <row r="7" spans="1:12" ht="31.5" customHeight="1" x14ac:dyDescent="0.75">
      <c r="A7" s="213">
        <v>3</v>
      </c>
      <c r="B7" s="213">
        <v>312000123</v>
      </c>
      <c r="C7" s="202" t="s">
        <v>7</v>
      </c>
      <c r="D7" s="208">
        <v>19432</v>
      </c>
      <c r="E7" s="205">
        <v>6447</v>
      </c>
      <c r="F7" s="205">
        <v>10223.429</v>
      </c>
      <c r="G7" s="208">
        <v>159.13</v>
      </c>
      <c r="H7" s="208">
        <v>178</v>
      </c>
      <c r="I7" s="205">
        <v>11269.629000000001</v>
      </c>
      <c r="J7" s="208">
        <f t="shared" si="0"/>
        <v>57.995208933717585</v>
      </c>
      <c r="K7" s="208">
        <v>62</v>
      </c>
      <c r="L7" s="86"/>
    </row>
    <row r="8" spans="1:12" ht="31.5" customHeight="1" x14ac:dyDescent="0.75">
      <c r="A8" s="214">
        <v>3.1</v>
      </c>
      <c r="B8" s="213">
        <v>312000124</v>
      </c>
      <c r="C8" s="202" t="s">
        <v>111</v>
      </c>
      <c r="D8" s="208">
        <v>7000</v>
      </c>
      <c r="E8" s="205">
        <v>0</v>
      </c>
      <c r="F8" s="205">
        <v>0</v>
      </c>
      <c r="G8" s="208">
        <v>0</v>
      </c>
      <c r="H8" s="208">
        <v>0</v>
      </c>
      <c r="I8" s="205">
        <v>0</v>
      </c>
      <c r="J8" s="208">
        <f t="shared" si="0"/>
        <v>0</v>
      </c>
      <c r="K8" s="208">
        <v>0</v>
      </c>
      <c r="L8" s="86"/>
    </row>
    <row r="9" spans="1:12" ht="24" x14ac:dyDescent="0.75">
      <c r="A9" s="213">
        <v>4</v>
      </c>
      <c r="B9" s="213">
        <v>312000133</v>
      </c>
      <c r="C9" s="202" t="s">
        <v>103</v>
      </c>
      <c r="D9" s="208">
        <v>7949</v>
      </c>
      <c r="E9" s="205">
        <v>1183</v>
      </c>
      <c r="F9" s="205">
        <v>5070.6970000000001</v>
      </c>
      <c r="G9" s="208">
        <v>432.9</v>
      </c>
      <c r="H9" s="208">
        <v>433.71</v>
      </c>
      <c r="I9" s="205">
        <v>5155.0469999999996</v>
      </c>
      <c r="J9" s="208">
        <f t="shared" si="0"/>
        <v>64.851515913951431</v>
      </c>
      <c r="K9" s="208">
        <v>76.900000000000006</v>
      </c>
      <c r="L9" s="86"/>
    </row>
    <row r="10" spans="1:12" s="85" customFormat="1" ht="40.799999999999997" x14ac:dyDescent="0.75">
      <c r="A10" s="213">
        <v>5</v>
      </c>
      <c r="B10" s="213">
        <v>31200017</v>
      </c>
      <c r="C10" s="202" t="s">
        <v>104</v>
      </c>
      <c r="D10" s="208">
        <v>8565</v>
      </c>
      <c r="E10" s="206">
        <v>1080</v>
      </c>
      <c r="F10" s="206">
        <v>4380</v>
      </c>
      <c r="G10" s="208">
        <f t="shared" ref="G10:G18" si="1">F10*100/E10</f>
        <v>405.55555555555554</v>
      </c>
      <c r="H10" s="208">
        <v>448.9</v>
      </c>
      <c r="I10" s="206">
        <v>4697.5950000000003</v>
      </c>
      <c r="J10" s="208">
        <f t="shared" si="0"/>
        <v>54.846409807355514</v>
      </c>
      <c r="K10" s="208">
        <v>80.599999999999994</v>
      </c>
      <c r="L10" s="86"/>
    </row>
    <row r="11" spans="1:12" s="85" customFormat="1" ht="24" x14ac:dyDescent="0.75">
      <c r="A11" s="213">
        <v>6</v>
      </c>
      <c r="B11" s="213">
        <v>31200019</v>
      </c>
      <c r="C11" s="202" t="s">
        <v>116</v>
      </c>
      <c r="D11" s="208">
        <v>10000</v>
      </c>
      <c r="E11" s="206">
        <v>6300</v>
      </c>
      <c r="F11" s="206">
        <v>4415.3450000000003</v>
      </c>
      <c r="G11" s="208">
        <f t="shared" si="1"/>
        <v>70.084841269841263</v>
      </c>
      <c r="H11" s="208">
        <v>84</v>
      </c>
      <c r="I11" s="206">
        <v>4415.3450000000003</v>
      </c>
      <c r="J11" s="208">
        <f t="shared" si="0"/>
        <v>44.153449999999999</v>
      </c>
      <c r="K11" s="208">
        <v>75</v>
      </c>
      <c r="L11" s="86"/>
    </row>
    <row r="12" spans="1:12" ht="24.9" customHeight="1" x14ac:dyDescent="0.75">
      <c r="A12" s="213">
        <v>7</v>
      </c>
      <c r="B12" s="213">
        <v>31200021</v>
      </c>
      <c r="C12" s="202" t="s">
        <v>105</v>
      </c>
      <c r="D12" s="208">
        <v>2704</v>
      </c>
      <c r="E12" s="205">
        <v>68</v>
      </c>
      <c r="F12" s="205">
        <v>2121.0439999999999</v>
      </c>
      <c r="G12" s="208">
        <v>3120.59</v>
      </c>
      <c r="H12" s="208">
        <v>3815.48</v>
      </c>
      <c r="I12" s="205">
        <v>2140.0439999999999</v>
      </c>
      <c r="J12" s="208">
        <v>89.06</v>
      </c>
      <c r="K12" s="208">
        <v>99.12</v>
      </c>
      <c r="L12" s="86"/>
    </row>
    <row r="13" spans="1:12" ht="27.9" customHeight="1" x14ac:dyDescent="0.75">
      <c r="A13" s="213">
        <v>8</v>
      </c>
      <c r="B13" s="213">
        <v>31200014</v>
      </c>
      <c r="C13" s="202" t="s">
        <v>9</v>
      </c>
      <c r="D13" s="208">
        <v>2000</v>
      </c>
      <c r="E13" s="205">
        <v>2000</v>
      </c>
      <c r="F13" s="205">
        <v>869.8</v>
      </c>
      <c r="G13" s="208">
        <v>43.5</v>
      </c>
      <c r="H13" s="208">
        <v>50</v>
      </c>
      <c r="I13" s="205">
        <v>869.8</v>
      </c>
      <c r="J13" s="208">
        <v>43.5</v>
      </c>
      <c r="K13" s="208">
        <v>50</v>
      </c>
      <c r="L13" s="86"/>
    </row>
    <row r="14" spans="1:12" s="84" customFormat="1" ht="40.799999999999997" x14ac:dyDescent="0.75">
      <c r="A14" s="213">
        <v>9</v>
      </c>
      <c r="B14" s="213">
        <v>31291120</v>
      </c>
      <c r="C14" s="202" t="s">
        <v>112</v>
      </c>
      <c r="D14" s="208">
        <v>300</v>
      </c>
      <c r="E14" s="205">
        <v>100</v>
      </c>
      <c r="F14" s="205">
        <v>300</v>
      </c>
      <c r="G14" s="208">
        <f t="shared" si="1"/>
        <v>300</v>
      </c>
      <c r="H14" s="208">
        <v>300.3</v>
      </c>
      <c r="I14" s="205">
        <v>300</v>
      </c>
      <c r="J14" s="208">
        <f t="shared" si="0"/>
        <v>100</v>
      </c>
      <c r="K14" s="208">
        <v>100</v>
      </c>
      <c r="L14" s="86"/>
    </row>
    <row r="15" spans="1:12" s="85" customFormat="1" ht="40.799999999999997" x14ac:dyDescent="0.75">
      <c r="A15" s="213">
        <v>10</v>
      </c>
      <c r="B15" s="213">
        <v>31291121</v>
      </c>
      <c r="C15" s="202" t="s">
        <v>115</v>
      </c>
      <c r="D15" s="208">
        <v>9637</v>
      </c>
      <c r="E15" s="206">
        <v>3375</v>
      </c>
      <c r="F15" s="206">
        <v>8315</v>
      </c>
      <c r="G15" s="208">
        <f t="shared" si="1"/>
        <v>246.37037037037038</v>
      </c>
      <c r="H15" s="208">
        <v>257</v>
      </c>
      <c r="I15" s="206">
        <v>8454.3539999999994</v>
      </c>
      <c r="J15" s="208">
        <f t="shared" si="0"/>
        <v>87.728068901110291</v>
      </c>
      <c r="K15" s="208">
        <v>100</v>
      </c>
      <c r="L15" s="86"/>
    </row>
    <row r="16" spans="1:12" s="84" customFormat="1" ht="24" customHeight="1" x14ac:dyDescent="0.75">
      <c r="A16" s="213">
        <v>11</v>
      </c>
      <c r="B16" s="215">
        <v>31291122</v>
      </c>
      <c r="C16" s="203" t="s">
        <v>113</v>
      </c>
      <c r="D16" s="208">
        <v>7550</v>
      </c>
      <c r="E16" s="205">
        <v>1700</v>
      </c>
      <c r="F16" s="205">
        <v>45731</v>
      </c>
      <c r="G16" s="208">
        <f t="shared" si="1"/>
        <v>2690.0588235294117</v>
      </c>
      <c r="H16" s="208">
        <v>281</v>
      </c>
      <c r="I16" s="209">
        <v>4672.1859999999997</v>
      </c>
      <c r="J16" s="208">
        <f t="shared" si="0"/>
        <v>61.883258278145689</v>
      </c>
      <c r="K16" s="208">
        <v>82.73</v>
      </c>
      <c r="L16" s="86"/>
    </row>
    <row r="17" spans="1:12" s="84" customFormat="1" ht="23.4" customHeight="1" x14ac:dyDescent="0.75">
      <c r="A17" s="215">
        <v>12</v>
      </c>
      <c r="B17" s="215">
        <v>31291123</v>
      </c>
      <c r="C17" s="204" t="s">
        <v>114</v>
      </c>
      <c r="D17" s="210">
        <v>470</v>
      </c>
      <c r="E17" s="207">
        <v>235</v>
      </c>
      <c r="F17" s="210">
        <v>469.94</v>
      </c>
      <c r="G17" s="210">
        <f t="shared" si="1"/>
        <v>199.97446808510639</v>
      </c>
      <c r="H17" s="210">
        <v>200</v>
      </c>
      <c r="I17" s="210">
        <v>469.94</v>
      </c>
      <c r="J17" s="210">
        <v>100</v>
      </c>
      <c r="K17" s="210">
        <v>100</v>
      </c>
      <c r="L17" s="146"/>
    </row>
    <row r="18" spans="1:12" s="147" customFormat="1" ht="24" x14ac:dyDescent="0.65">
      <c r="A18" s="386" t="s">
        <v>10</v>
      </c>
      <c r="B18" s="386"/>
      <c r="C18" s="386"/>
      <c r="D18" s="216">
        <f>SUM(D4:D17)</f>
        <v>104692</v>
      </c>
      <c r="E18" s="211">
        <f>SUM(E4:E17)</f>
        <v>36574</v>
      </c>
      <c r="F18" s="211">
        <f>SUM(F4:F17)</f>
        <v>92435.955000000016</v>
      </c>
      <c r="G18" s="212">
        <f t="shared" si="1"/>
        <v>252.73679389730415</v>
      </c>
      <c r="H18" s="212">
        <v>452.5</v>
      </c>
      <c r="I18" s="211">
        <f>SUM(I4:I17)</f>
        <v>61145.44000000001</v>
      </c>
      <c r="J18" s="212">
        <f t="shared" si="0"/>
        <v>58.405073931150433</v>
      </c>
      <c r="K18" s="212">
        <v>78.78</v>
      </c>
      <c r="L18" s="145"/>
    </row>
    <row r="19" spans="1:12" s="2" customFormat="1" ht="34.200000000000003" customHeight="1" x14ac:dyDescent="0.75">
      <c r="A19" s="172"/>
      <c r="B19" s="219" t="s">
        <v>333</v>
      </c>
      <c r="C19" s="217"/>
      <c r="D19" s="217"/>
      <c r="E19" s="217"/>
      <c r="F19" s="217"/>
      <c r="G19" s="217"/>
      <c r="H19" s="217"/>
      <c r="I19" s="219" t="s">
        <v>334</v>
      </c>
      <c r="J19" s="217"/>
      <c r="K19" s="217"/>
    </row>
    <row r="20" spans="1:12" s="2" customFormat="1" ht="33.6" customHeight="1" x14ac:dyDescent="0.75">
      <c r="A20" s="172"/>
      <c r="B20" s="217" t="s">
        <v>335</v>
      </c>
      <c r="C20" s="220">
        <f>G18</f>
        <v>252.73679389730415</v>
      </c>
      <c r="D20" s="217"/>
      <c r="E20" s="217"/>
      <c r="F20" s="217"/>
      <c r="G20" s="217"/>
      <c r="H20" s="217"/>
      <c r="I20" s="217" t="s">
        <v>335</v>
      </c>
      <c r="J20" s="220">
        <f>J18</f>
        <v>58.405073931150433</v>
      </c>
      <c r="K20" s="218"/>
    </row>
    <row r="21" spans="1:12" s="2" customFormat="1" ht="31.8" customHeight="1" x14ac:dyDescent="0.75">
      <c r="A21" s="172"/>
      <c r="B21" s="217" t="s">
        <v>336</v>
      </c>
      <c r="C21" s="221">
        <f>H18</f>
        <v>452.5</v>
      </c>
      <c r="D21" s="217"/>
      <c r="E21" s="217"/>
      <c r="F21" s="217"/>
      <c r="G21" s="217"/>
      <c r="H21" s="217"/>
      <c r="I21" s="217" t="s">
        <v>336</v>
      </c>
      <c r="J21" s="220">
        <f>K18</f>
        <v>78.78</v>
      </c>
      <c r="K21" s="217"/>
    </row>
    <row r="22" spans="1:12" s="2" customFormat="1" ht="20.399999999999999" x14ac:dyDescent="0.45"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12" x14ac:dyDescent="0.3">
      <c r="J23" t="s">
        <v>329</v>
      </c>
    </row>
  </sheetData>
  <mergeCells count="2">
    <mergeCell ref="A18:C18"/>
    <mergeCell ref="B1:L1"/>
  </mergeCells>
  <pageMargins left="0.45" right="0.45" top="0.25" bottom="0.2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0" zoomScaleNormal="80" workbookViewId="0">
      <selection activeCell="A5" sqref="A5"/>
    </sheetView>
  </sheetViews>
  <sheetFormatPr defaultColWidth="9.109375" defaultRowHeight="21" x14ac:dyDescent="0.65"/>
  <cols>
    <col min="1" max="1" width="12.88671875" style="3" customWidth="1"/>
    <col min="2" max="2" width="54.88671875" style="3" customWidth="1"/>
    <col min="3" max="3" width="12" style="3" customWidth="1"/>
    <col min="4" max="4" width="12.109375" style="3" bestFit="1" customWidth="1"/>
    <col min="5" max="5" width="8.6640625" style="3" customWidth="1"/>
    <col min="6" max="6" width="9.109375" style="3" customWidth="1"/>
    <col min="7" max="7" width="9.88671875" style="3" bestFit="1" customWidth="1"/>
    <col min="8" max="15" width="9.88671875" style="3" customWidth="1"/>
    <col min="16" max="16" width="12.33203125" style="3" customWidth="1"/>
    <col min="17" max="16384" width="9.109375" style="3"/>
  </cols>
  <sheetData>
    <row r="1" spans="1:20" ht="38.4" customHeight="1" x14ac:dyDescent="0.65">
      <c r="A1" s="413" t="s">
        <v>337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20" ht="21.6" x14ac:dyDescent="0.65">
      <c r="A2" s="276" t="s">
        <v>117</v>
      </c>
      <c r="B2" s="276"/>
      <c r="C2" s="276"/>
    </row>
    <row r="3" spans="1:20" ht="21.6" x14ac:dyDescent="0.65">
      <c r="A3" s="276" t="s">
        <v>95</v>
      </c>
      <c r="B3" s="276"/>
      <c r="C3" s="276"/>
    </row>
    <row r="4" spans="1:20" ht="21.6" x14ac:dyDescent="0.65">
      <c r="A4" s="276" t="s">
        <v>13</v>
      </c>
      <c r="B4" s="276"/>
      <c r="C4" s="344"/>
    </row>
    <row r="5" spans="1:20" ht="21.6" x14ac:dyDescent="0.65">
      <c r="A5" s="276" t="s">
        <v>446</v>
      </c>
      <c r="B5" s="276"/>
      <c r="C5" s="276"/>
    </row>
    <row r="6" spans="1:20" ht="21.6" x14ac:dyDescent="0.65">
      <c r="A6" s="276" t="s">
        <v>94</v>
      </c>
      <c r="B6" s="276"/>
      <c r="C6" s="276"/>
    </row>
    <row r="7" spans="1:20" ht="21.6" x14ac:dyDescent="0.65">
      <c r="A7" s="276" t="s">
        <v>437</v>
      </c>
      <c r="B7" s="276"/>
      <c r="C7" s="277">
        <v>93.37</v>
      </c>
      <c r="D7" s="4"/>
      <c r="P7" s="3" t="s">
        <v>34</v>
      </c>
    </row>
    <row r="8" spans="1:20" ht="17.25" customHeight="1" x14ac:dyDescent="0.65">
      <c r="A8" s="276"/>
      <c r="B8" s="276"/>
      <c r="C8" s="276"/>
    </row>
    <row r="9" spans="1:20" ht="32.4" customHeight="1" x14ac:dyDescent="0.65">
      <c r="A9" s="450" t="s">
        <v>16</v>
      </c>
      <c r="B9" s="450" t="s">
        <v>17</v>
      </c>
      <c r="C9" s="450" t="s">
        <v>18</v>
      </c>
      <c r="D9" s="450" t="s">
        <v>19</v>
      </c>
      <c r="E9" s="452" t="s">
        <v>20</v>
      </c>
      <c r="F9" s="452"/>
      <c r="G9" s="452"/>
      <c r="H9" s="452" t="s">
        <v>350</v>
      </c>
      <c r="I9" s="452"/>
      <c r="J9" s="452"/>
      <c r="K9" s="453" t="s">
        <v>339</v>
      </c>
      <c r="L9" s="454"/>
      <c r="M9" s="455"/>
      <c r="N9" s="453" t="s">
        <v>340</v>
      </c>
      <c r="O9" s="454"/>
      <c r="P9" s="455"/>
      <c r="Q9" s="450" t="s">
        <v>21</v>
      </c>
    </row>
    <row r="10" spans="1:20" ht="21.6" x14ac:dyDescent="0.65">
      <c r="A10" s="451"/>
      <c r="B10" s="451"/>
      <c r="C10" s="451"/>
      <c r="D10" s="451"/>
      <c r="E10" s="327" t="s">
        <v>22</v>
      </c>
      <c r="F10" s="327" t="s">
        <v>23</v>
      </c>
      <c r="G10" s="327" t="s">
        <v>24</v>
      </c>
      <c r="H10" s="327" t="s">
        <v>22</v>
      </c>
      <c r="I10" s="327" t="s">
        <v>23</v>
      </c>
      <c r="J10" s="327" t="s">
        <v>24</v>
      </c>
      <c r="K10" s="327" t="s">
        <v>22</v>
      </c>
      <c r="L10" s="327" t="s">
        <v>25</v>
      </c>
      <c r="M10" s="327" t="s">
        <v>328</v>
      </c>
      <c r="N10" s="327" t="s">
        <v>22</v>
      </c>
      <c r="O10" s="327" t="s">
        <v>25</v>
      </c>
      <c r="P10" s="327" t="s">
        <v>328</v>
      </c>
      <c r="Q10" s="451"/>
    </row>
    <row r="11" spans="1:20" x14ac:dyDescent="0.65">
      <c r="A11" s="58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11</v>
      </c>
      <c r="I11" s="6">
        <v>12</v>
      </c>
      <c r="J11" s="6">
        <v>13</v>
      </c>
      <c r="K11" s="6">
        <v>14</v>
      </c>
      <c r="L11" s="6">
        <v>15</v>
      </c>
      <c r="M11" s="6">
        <v>16</v>
      </c>
      <c r="N11" s="6">
        <v>20</v>
      </c>
      <c r="O11" s="6">
        <v>21</v>
      </c>
      <c r="P11" s="6">
        <v>22</v>
      </c>
      <c r="Q11" s="6">
        <v>23</v>
      </c>
    </row>
    <row r="12" spans="1:20" ht="39" customHeight="1" x14ac:dyDescent="0.65">
      <c r="A12" s="411" t="s">
        <v>68</v>
      </c>
      <c r="B12" s="412"/>
      <c r="C12" s="19"/>
      <c r="D12" s="19"/>
      <c r="E12" s="14"/>
      <c r="F12" s="15"/>
      <c r="G12" s="14"/>
      <c r="H12" s="16"/>
      <c r="I12" s="16"/>
      <c r="J12" s="16"/>
      <c r="K12" s="16"/>
      <c r="L12" s="16"/>
      <c r="M12" s="16"/>
      <c r="N12" s="16"/>
      <c r="O12" s="14"/>
      <c r="P12" s="16"/>
      <c r="Q12" s="16"/>
      <c r="R12" s="25"/>
      <c r="S12" s="26"/>
      <c r="T12" s="25"/>
    </row>
    <row r="13" spans="1:20" ht="45" customHeight="1" x14ac:dyDescent="0.65">
      <c r="A13" s="180" t="s">
        <v>129</v>
      </c>
      <c r="B13" s="294" t="s">
        <v>130</v>
      </c>
      <c r="C13" s="178">
        <v>22522</v>
      </c>
      <c r="D13" s="298" t="s">
        <v>28</v>
      </c>
      <c r="E13" s="181">
        <v>1</v>
      </c>
      <c r="F13" s="182">
        <v>2.08</v>
      </c>
      <c r="G13" s="178">
        <v>2</v>
      </c>
      <c r="H13" s="178">
        <v>0</v>
      </c>
      <c r="I13" s="178">
        <v>0.68</v>
      </c>
      <c r="J13" s="178">
        <v>0.66</v>
      </c>
      <c r="K13" s="178">
        <v>1</v>
      </c>
      <c r="L13" s="183">
        <v>0.68</v>
      </c>
      <c r="M13" s="178">
        <v>0.6</v>
      </c>
      <c r="N13" s="178">
        <v>1</v>
      </c>
      <c r="O13" s="153">
        <f>N13*F13/E13</f>
        <v>2.08</v>
      </c>
      <c r="P13" s="16">
        <v>1.99</v>
      </c>
      <c r="Q13" s="17"/>
      <c r="R13" s="25"/>
      <c r="S13" s="26"/>
      <c r="T13" s="25"/>
    </row>
    <row r="14" spans="1:20" ht="66.599999999999994" customHeight="1" x14ac:dyDescent="0.65">
      <c r="A14" s="180" t="s">
        <v>131</v>
      </c>
      <c r="B14" s="294" t="s">
        <v>132</v>
      </c>
      <c r="C14" s="178">
        <v>22522</v>
      </c>
      <c r="D14" s="298" t="s">
        <v>28</v>
      </c>
      <c r="E14" s="178">
        <v>3</v>
      </c>
      <c r="F14" s="178">
        <v>39.04</v>
      </c>
      <c r="G14" s="178">
        <v>37.619999999999997</v>
      </c>
      <c r="H14" s="178">
        <v>1</v>
      </c>
      <c r="I14" s="178">
        <v>13.01</v>
      </c>
      <c r="J14" s="178">
        <v>12.54</v>
      </c>
      <c r="K14" s="178">
        <v>3</v>
      </c>
      <c r="L14" s="183">
        <f t="shared" ref="L14:L18" si="0">K14*I14/H14</f>
        <v>39.03</v>
      </c>
      <c r="M14" s="178">
        <v>28.59</v>
      </c>
      <c r="N14" s="178">
        <v>3</v>
      </c>
      <c r="O14" s="153">
        <f t="shared" ref="O14:O18" si="1">N14*F14/E14</f>
        <v>39.04</v>
      </c>
      <c r="P14" s="16">
        <v>28.59</v>
      </c>
      <c r="Q14" s="18"/>
      <c r="R14" s="27"/>
      <c r="S14" s="28"/>
      <c r="T14" s="27"/>
    </row>
    <row r="15" spans="1:20" ht="79.2" customHeight="1" x14ac:dyDescent="0.65">
      <c r="A15" s="180" t="s">
        <v>133</v>
      </c>
      <c r="B15" s="294" t="s">
        <v>134</v>
      </c>
      <c r="C15" s="178">
        <v>22522</v>
      </c>
      <c r="D15" s="298" t="s">
        <v>28</v>
      </c>
      <c r="E15" s="178">
        <v>1</v>
      </c>
      <c r="F15" s="178">
        <v>31.13</v>
      </c>
      <c r="G15" s="178">
        <v>30</v>
      </c>
      <c r="H15" s="178">
        <v>0.5</v>
      </c>
      <c r="I15" s="178">
        <v>10.38</v>
      </c>
      <c r="J15" s="178">
        <v>10</v>
      </c>
      <c r="K15" s="178">
        <v>1</v>
      </c>
      <c r="L15" s="183">
        <v>10.38</v>
      </c>
      <c r="M15" s="178">
        <v>28.35</v>
      </c>
      <c r="N15" s="178">
        <v>1</v>
      </c>
      <c r="O15" s="153">
        <f t="shared" si="1"/>
        <v>31.13</v>
      </c>
      <c r="P15" s="16">
        <v>28.35</v>
      </c>
      <c r="Q15" s="17"/>
      <c r="R15" s="25"/>
      <c r="S15" s="29"/>
      <c r="T15" s="30"/>
    </row>
    <row r="16" spans="1:20" ht="89.4" customHeight="1" x14ac:dyDescent="0.65">
      <c r="A16" s="180" t="s">
        <v>135</v>
      </c>
      <c r="B16" s="294" t="s">
        <v>136</v>
      </c>
      <c r="C16" s="178"/>
      <c r="D16" s="298"/>
      <c r="E16" s="178"/>
      <c r="F16" s="178"/>
      <c r="G16" s="178"/>
      <c r="H16" s="178"/>
      <c r="I16" s="178"/>
      <c r="J16" s="178"/>
      <c r="K16" s="178"/>
      <c r="L16" s="183"/>
      <c r="M16" s="178"/>
      <c r="N16" s="178"/>
      <c r="O16" s="153"/>
      <c r="P16" s="16"/>
      <c r="Q16" s="17"/>
      <c r="R16" s="25"/>
      <c r="S16" s="26"/>
      <c r="T16" s="25"/>
    </row>
    <row r="17" spans="1:20" ht="29.4" customHeight="1" x14ac:dyDescent="0.65">
      <c r="A17" s="180" t="s">
        <v>137</v>
      </c>
      <c r="B17" s="294" t="s">
        <v>138</v>
      </c>
      <c r="C17" s="178">
        <v>22522</v>
      </c>
      <c r="D17" s="298" t="s">
        <v>28</v>
      </c>
      <c r="E17" s="178">
        <v>1</v>
      </c>
      <c r="F17" s="182">
        <v>25.94</v>
      </c>
      <c r="G17" s="178">
        <v>25</v>
      </c>
      <c r="H17" s="178">
        <v>1</v>
      </c>
      <c r="I17" s="178">
        <v>10.38</v>
      </c>
      <c r="J17" s="178">
        <v>10</v>
      </c>
      <c r="K17" s="178">
        <v>1</v>
      </c>
      <c r="L17" s="183">
        <v>10.38</v>
      </c>
      <c r="M17" s="16">
        <v>23.86</v>
      </c>
      <c r="N17" s="178">
        <v>1</v>
      </c>
      <c r="O17" s="153">
        <f t="shared" si="1"/>
        <v>25.94</v>
      </c>
      <c r="P17" s="16">
        <v>23.86</v>
      </c>
      <c r="Q17" s="17"/>
      <c r="R17" s="25"/>
      <c r="S17" s="26"/>
      <c r="T17" s="25"/>
    </row>
    <row r="18" spans="1:20" ht="54" customHeight="1" x14ac:dyDescent="0.65">
      <c r="A18" s="180" t="s">
        <v>87</v>
      </c>
      <c r="B18" s="294" t="s">
        <v>139</v>
      </c>
      <c r="C18" s="178">
        <v>22611</v>
      </c>
      <c r="D18" s="299" t="s">
        <v>28</v>
      </c>
      <c r="E18" s="178">
        <v>3</v>
      </c>
      <c r="F18" s="178">
        <v>1.82</v>
      </c>
      <c r="G18" s="178">
        <v>1.75</v>
      </c>
      <c r="H18" s="179">
        <v>1</v>
      </c>
      <c r="I18" s="179">
        <v>0.56999999999999995</v>
      </c>
      <c r="J18" s="179">
        <v>0.55000000000000004</v>
      </c>
      <c r="K18" s="179">
        <v>3</v>
      </c>
      <c r="L18" s="183">
        <f t="shared" si="0"/>
        <v>1.71</v>
      </c>
      <c r="M18" s="178">
        <v>1.75</v>
      </c>
      <c r="N18" s="179">
        <v>3</v>
      </c>
      <c r="O18" s="153">
        <f t="shared" si="1"/>
        <v>1.82</v>
      </c>
      <c r="P18" s="16">
        <v>1.75</v>
      </c>
      <c r="Q18" s="19"/>
      <c r="R18" s="31"/>
      <c r="S18" s="32"/>
      <c r="T18" s="31"/>
    </row>
    <row r="19" spans="1:20" ht="30.6" customHeight="1" x14ac:dyDescent="0.65">
      <c r="A19" s="411" t="s">
        <v>67</v>
      </c>
      <c r="B19" s="412"/>
      <c r="C19" s="24"/>
      <c r="D19" s="173"/>
      <c r="E19" s="178"/>
      <c r="F19" s="345">
        <f>SUM(F13:F18)</f>
        <v>100.00999999999999</v>
      </c>
      <c r="G19" s="188">
        <f>SUM(G13:G18)</f>
        <v>96.37</v>
      </c>
      <c r="H19" s="193">
        <f t="shared" ref="H19:I19" si="2">SUM(H13:H18)</f>
        <v>3.5</v>
      </c>
      <c r="I19" s="193">
        <f t="shared" si="2"/>
        <v>35.020000000000003</v>
      </c>
      <c r="J19" s="193">
        <f>SUM(J13:J18)</f>
        <v>33.75</v>
      </c>
      <c r="K19" s="193">
        <f>SUM(K13:K18)</f>
        <v>9</v>
      </c>
      <c r="L19" s="193">
        <f>K19*I19/H19</f>
        <v>90.051428571428573</v>
      </c>
      <c r="M19" s="193">
        <f t="shared" ref="M19:P19" si="3">SUM(M13:M18)</f>
        <v>83.15</v>
      </c>
      <c r="N19" s="193">
        <f t="shared" si="3"/>
        <v>9</v>
      </c>
      <c r="O19" s="193">
        <f t="shared" si="3"/>
        <v>100.00999999999999</v>
      </c>
      <c r="P19" s="193">
        <f t="shared" si="3"/>
        <v>84.539999999999992</v>
      </c>
      <c r="Q19" s="19"/>
      <c r="R19" s="31"/>
      <c r="S19" s="32"/>
      <c r="T19" s="31"/>
    </row>
    <row r="20" spans="1:20" ht="27.6" customHeight="1" x14ac:dyDescent="0.65">
      <c r="B20" s="311" t="s">
        <v>341</v>
      </c>
      <c r="C20" s="311"/>
      <c r="D20" s="311" t="s">
        <v>334</v>
      </c>
      <c r="E20" s="311"/>
      <c r="F20" s="311"/>
      <c r="G20" s="311"/>
      <c r="H20" s="311"/>
    </row>
    <row r="21" spans="1:20" x14ac:dyDescent="0.65">
      <c r="B21" s="311" t="s">
        <v>29</v>
      </c>
      <c r="C21" s="292">
        <f>L19*100/I19</f>
        <v>257.14285714285711</v>
      </c>
      <c r="D21" s="311" t="s">
        <v>29</v>
      </c>
      <c r="E21" s="311"/>
      <c r="F21" s="321">
        <f>O19*100/F19</f>
        <v>100.00000000000001</v>
      </c>
      <c r="G21" s="311"/>
      <c r="H21" s="311"/>
    </row>
    <row r="22" spans="1:20" x14ac:dyDescent="0.65">
      <c r="B22" s="311" t="s">
        <v>106</v>
      </c>
      <c r="C22" s="292">
        <f>M19*100/J19</f>
        <v>246.37037037037038</v>
      </c>
      <c r="D22" s="311" t="s">
        <v>106</v>
      </c>
      <c r="E22" s="311"/>
      <c r="F22" s="321">
        <f>P19*100/G19</f>
        <v>87.724395558783854</v>
      </c>
      <c r="G22" s="311"/>
      <c r="H22" s="311"/>
    </row>
    <row r="23" spans="1:20" x14ac:dyDescent="0.65">
      <c r="B23" s="311"/>
      <c r="C23" s="311"/>
      <c r="D23" s="311"/>
      <c r="E23" s="311"/>
      <c r="F23" s="311"/>
      <c r="G23" s="311"/>
      <c r="H23" s="311"/>
    </row>
  </sheetData>
  <mergeCells count="12">
    <mergeCell ref="A12:B12"/>
    <mergeCell ref="A19:B19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" right="0" top="0.35433070866141703" bottom="0.196850393700787" header="0.31496062992126" footer="0.31496062992126"/>
  <pageSetup paperSize="9" scale="65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2" workbookViewId="0">
      <selection activeCell="A5" sqref="A5"/>
    </sheetView>
  </sheetViews>
  <sheetFormatPr defaultColWidth="9.109375" defaultRowHeight="21" x14ac:dyDescent="0.65"/>
  <cols>
    <col min="1" max="1" width="15.5546875" style="77" customWidth="1"/>
    <col min="2" max="2" width="34.5546875" style="77" customWidth="1"/>
    <col min="3" max="3" width="10.5546875" style="77" bestFit="1" customWidth="1"/>
    <col min="4" max="4" width="10.109375" style="77" customWidth="1"/>
    <col min="5" max="5" width="7.5546875" style="77" bestFit="1" customWidth="1"/>
    <col min="6" max="6" width="12.5546875" style="77" customWidth="1"/>
    <col min="7" max="7" width="9.88671875" style="77" bestFit="1" customWidth="1"/>
    <col min="8" max="14" width="9.88671875" style="77" customWidth="1"/>
    <col min="15" max="15" width="8.88671875" style="77" customWidth="1"/>
    <col min="16" max="16" width="9.88671875" style="77" customWidth="1"/>
    <col min="17" max="16384" width="9.109375" style="77"/>
  </cols>
  <sheetData>
    <row r="1" spans="1:17" ht="31.2" customHeight="1" x14ac:dyDescent="0.65">
      <c r="A1" s="394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ht="21.6" x14ac:dyDescent="0.65">
      <c r="A2" s="247" t="s">
        <v>117</v>
      </c>
      <c r="B2" s="247"/>
      <c r="C2" s="247"/>
      <c r="D2" s="247"/>
      <c r="E2" s="247"/>
    </row>
    <row r="3" spans="1:17" ht="21.6" x14ac:dyDescent="0.65">
      <c r="A3" s="247" t="s">
        <v>290</v>
      </c>
      <c r="B3" s="247"/>
      <c r="C3" s="247"/>
      <c r="D3" s="247"/>
      <c r="E3" s="247"/>
    </row>
    <row r="4" spans="1:17" ht="21.6" x14ac:dyDescent="0.65">
      <c r="A4" s="247" t="s">
        <v>13</v>
      </c>
      <c r="B4" s="247"/>
      <c r="C4" s="247"/>
      <c r="D4" s="247"/>
      <c r="E4" s="247"/>
    </row>
    <row r="5" spans="1:17" ht="21.6" x14ac:dyDescent="0.65">
      <c r="A5" s="247" t="s">
        <v>309</v>
      </c>
      <c r="B5" s="247"/>
      <c r="C5" s="247"/>
      <c r="D5" s="247"/>
      <c r="E5" s="247"/>
    </row>
    <row r="6" spans="1:17" ht="21.6" x14ac:dyDescent="0.65">
      <c r="A6" s="247" t="s">
        <v>94</v>
      </c>
      <c r="B6" s="247"/>
      <c r="C6" s="247"/>
      <c r="D6" s="247"/>
      <c r="E6" s="247"/>
    </row>
    <row r="7" spans="1:17" ht="21.6" x14ac:dyDescent="0.65">
      <c r="A7" s="247" t="s">
        <v>14</v>
      </c>
      <c r="B7" s="247"/>
      <c r="C7" s="247"/>
      <c r="D7" s="249">
        <v>75.5</v>
      </c>
      <c r="E7" s="247"/>
    </row>
    <row r="8" spans="1:17" ht="17.25" customHeight="1" x14ac:dyDescent="0.65">
      <c r="Q8" s="227" t="s">
        <v>15</v>
      </c>
    </row>
    <row r="9" spans="1:17" ht="21.6" x14ac:dyDescent="0.65">
      <c r="A9" s="433" t="s">
        <v>16</v>
      </c>
      <c r="B9" s="433" t="s">
        <v>17</v>
      </c>
      <c r="C9" s="433" t="s">
        <v>18</v>
      </c>
      <c r="D9" s="433" t="s">
        <v>19</v>
      </c>
      <c r="E9" s="435" t="s">
        <v>20</v>
      </c>
      <c r="F9" s="435"/>
      <c r="G9" s="435"/>
      <c r="H9" s="435" t="s">
        <v>350</v>
      </c>
      <c r="I9" s="435"/>
      <c r="J9" s="435"/>
      <c r="K9" s="436" t="s">
        <v>339</v>
      </c>
      <c r="L9" s="437"/>
      <c r="M9" s="438"/>
      <c r="N9" s="436" t="s">
        <v>352</v>
      </c>
      <c r="O9" s="437"/>
      <c r="P9" s="438"/>
      <c r="Q9" s="433" t="s">
        <v>21</v>
      </c>
    </row>
    <row r="10" spans="1:17" ht="21.6" x14ac:dyDescent="0.65">
      <c r="A10" s="434"/>
      <c r="B10" s="434"/>
      <c r="C10" s="434"/>
      <c r="D10" s="434"/>
      <c r="E10" s="302" t="s">
        <v>22</v>
      </c>
      <c r="F10" s="302" t="s">
        <v>23</v>
      </c>
      <c r="G10" s="302" t="s">
        <v>24</v>
      </c>
      <c r="H10" s="302" t="s">
        <v>22</v>
      </c>
      <c r="I10" s="302" t="s">
        <v>23</v>
      </c>
      <c r="J10" s="302" t="s">
        <v>24</v>
      </c>
      <c r="K10" s="302" t="s">
        <v>22</v>
      </c>
      <c r="L10" s="302" t="s">
        <v>25</v>
      </c>
      <c r="M10" s="302" t="s">
        <v>328</v>
      </c>
      <c r="N10" s="302" t="s">
        <v>22</v>
      </c>
      <c r="O10" s="302" t="s">
        <v>22</v>
      </c>
      <c r="P10" s="302" t="s">
        <v>328</v>
      </c>
      <c r="Q10" s="434"/>
    </row>
    <row r="11" spans="1:17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11</v>
      </c>
      <c r="I11" s="79">
        <v>12</v>
      </c>
      <c r="J11" s="79">
        <v>13</v>
      </c>
      <c r="K11" s="79">
        <v>14</v>
      </c>
      <c r="L11" s="79">
        <v>15</v>
      </c>
      <c r="M11" s="79">
        <v>16</v>
      </c>
      <c r="N11" s="79">
        <v>20</v>
      </c>
      <c r="O11" s="79">
        <v>21</v>
      </c>
      <c r="P11" s="79">
        <v>22</v>
      </c>
      <c r="Q11" s="79">
        <v>23</v>
      </c>
    </row>
    <row r="12" spans="1:17" x14ac:dyDescent="0.65">
      <c r="A12" s="457" t="s">
        <v>68</v>
      </c>
      <c r="B12" s="458"/>
      <c r="C12" s="55"/>
      <c r="D12" s="5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38.4" x14ac:dyDescent="0.65">
      <c r="A13" s="195" t="s">
        <v>291</v>
      </c>
      <c r="B13" s="328" t="s">
        <v>292</v>
      </c>
      <c r="C13" s="19">
        <v>22522</v>
      </c>
      <c r="D13" s="19" t="s">
        <v>28</v>
      </c>
      <c r="E13" s="19">
        <v>13</v>
      </c>
      <c r="F13" s="20">
        <v>99.97999999999999</v>
      </c>
      <c r="G13" s="21">
        <v>75.5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1">
        <v>0</v>
      </c>
      <c r="P13" s="161">
        <v>0</v>
      </c>
      <c r="Q13" s="79"/>
    </row>
    <row r="14" spans="1:17" x14ac:dyDescent="0.65">
      <c r="A14" s="87" t="s">
        <v>293</v>
      </c>
      <c r="B14" s="334" t="s">
        <v>294</v>
      </c>
      <c r="C14" s="282">
        <v>22522</v>
      </c>
      <c r="D14" s="178" t="s">
        <v>28</v>
      </c>
      <c r="E14" s="19">
        <v>2</v>
      </c>
      <c r="F14" s="20">
        <v>15.899999999999999</v>
      </c>
      <c r="G14" s="21">
        <v>12</v>
      </c>
      <c r="H14" s="335">
        <v>0</v>
      </c>
      <c r="I14" s="335">
        <v>0</v>
      </c>
      <c r="J14" s="335">
        <v>0</v>
      </c>
      <c r="K14" s="335">
        <v>2</v>
      </c>
      <c r="L14" s="19">
        <v>0</v>
      </c>
      <c r="M14" s="335">
        <v>8.93</v>
      </c>
      <c r="N14" s="335">
        <v>2</v>
      </c>
      <c r="O14" s="191">
        <f t="shared" ref="O14:O20" si="0">N14*F14/E14</f>
        <v>15.899999999999999</v>
      </c>
      <c r="P14" s="161">
        <v>8.93</v>
      </c>
      <c r="Q14" s="79"/>
    </row>
    <row r="15" spans="1:17" ht="38.4" x14ac:dyDescent="0.65">
      <c r="A15" s="87" t="s">
        <v>295</v>
      </c>
      <c r="B15" s="334" t="s">
        <v>296</v>
      </c>
      <c r="C15" s="282">
        <v>22522</v>
      </c>
      <c r="D15" s="178" t="s">
        <v>28</v>
      </c>
      <c r="E15" s="19">
        <v>1</v>
      </c>
      <c r="F15" s="20">
        <v>3.97</v>
      </c>
      <c r="G15" s="21">
        <v>3</v>
      </c>
      <c r="H15" s="335">
        <v>0</v>
      </c>
      <c r="I15" s="335">
        <v>0</v>
      </c>
      <c r="J15" s="335">
        <v>0</v>
      </c>
      <c r="K15" s="335">
        <v>0</v>
      </c>
      <c r="L15" s="19">
        <v>0</v>
      </c>
      <c r="M15" s="335">
        <v>0</v>
      </c>
      <c r="N15" s="335">
        <v>0</v>
      </c>
      <c r="O15" s="191">
        <f t="shared" si="0"/>
        <v>0</v>
      </c>
      <c r="P15" s="161">
        <v>0</v>
      </c>
      <c r="Q15" s="79"/>
    </row>
    <row r="16" spans="1:17" ht="38.4" x14ac:dyDescent="0.65">
      <c r="A16" s="87" t="s">
        <v>297</v>
      </c>
      <c r="B16" s="334" t="s">
        <v>298</v>
      </c>
      <c r="C16" s="282">
        <v>22522</v>
      </c>
      <c r="D16" s="178" t="s">
        <v>28</v>
      </c>
      <c r="E16" s="19">
        <v>1</v>
      </c>
      <c r="F16" s="20">
        <v>13.25</v>
      </c>
      <c r="G16" s="21">
        <v>10</v>
      </c>
      <c r="H16" s="335">
        <v>0</v>
      </c>
      <c r="I16" s="335">
        <v>0</v>
      </c>
      <c r="J16" s="335">
        <v>0</v>
      </c>
      <c r="K16" s="335"/>
      <c r="L16" s="19">
        <v>0</v>
      </c>
      <c r="M16" s="335"/>
      <c r="N16" s="335">
        <v>0</v>
      </c>
      <c r="O16" s="191">
        <f t="shared" si="0"/>
        <v>0</v>
      </c>
      <c r="P16" s="161">
        <v>0</v>
      </c>
      <c r="Q16" s="81"/>
    </row>
    <row r="17" spans="1:17" s="82" customFormat="1" x14ac:dyDescent="0.3">
      <c r="A17" s="87" t="s">
        <v>299</v>
      </c>
      <c r="B17" s="334" t="s">
        <v>300</v>
      </c>
      <c r="C17" s="282">
        <v>22522</v>
      </c>
      <c r="D17" s="178" t="s">
        <v>28</v>
      </c>
      <c r="E17" s="19">
        <v>1</v>
      </c>
      <c r="F17" s="20">
        <v>3.31</v>
      </c>
      <c r="G17" s="21">
        <v>2.5</v>
      </c>
      <c r="H17" s="335">
        <v>0</v>
      </c>
      <c r="I17" s="335">
        <v>0</v>
      </c>
      <c r="J17" s="335">
        <v>0</v>
      </c>
      <c r="K17" s="335">
        <v>0</v>
      </c>
      <c r="L17" s="19"/>
      <c r="M17" s="335">
        <v>0</v>
      </c>
      <c r="N17" s="335">
        <v>1</v>
      </c>
      <c r="O17" s="191">
        <f t="shared" si="0"/>
        <v>3.31</v>
      </c>
      <c r="P17" s="161">
        <v>1</v>
      </c>
      <c r="Q17" s="64"/>
    </row>
    <row r="18" spans="1:17" s="82" customFormat="1" x14ac:dyDescent="0.3">
      <c r="A18" s="87" t="s">
        <v>301</v>
      </c>
      <c r="B18" s="334" t="s">
        <v>302</v>
      </c>
      <c r="C18" s="282">
        <v>22522</v>
      </c>
      <c r="D18" s="178" t="s">
        <v>28</v>
      </c>
      <c r="E18" s="19">
        <v>1</v>
      </c>
      <c r="F18" s="20">
        <v>6.32</v>
      </c>
      <c r="G18" s="21">
        <v>5</v>
      </c>
      <c r="H18" s="335">
        <v>0</v>
      </c>
      <c r="I18" s="335">
        <v>0</v>
      </c>
      <c r="J18" s="335">
        <v>0</v>
      </c>
      <c r="K18" s="335">
        <v>1</v>
      </c>
      <c r="L18" s="19">
        <v>6.3</v>
      </c>
      <c r="M18" s="335">
        <v>4.0999999999999996</v>
      </c>
      <c r="N18" s="335">
        <v>1</v>
      </c>
      <c r="O18" s="191">
        <f t="shared" si="0"/>
        <v>6.32</v>
      </c>
      <c r="P18" s="161">
        <v>4.0999999999999996</v>
      </c>
      <c r="Q18" s="64"/>
    </row>
    <row r="19" spans="1:17" x14ac:dyDescent="0.65">
      <c r="A19" s="87" t="s">
        <v>303</v>
      </c>
      <c r="B19" s="334" t="s">
        <v>304</v>
      </c>
      <c r="C19" s="282">
        <v>22522</v>
      </c>
      <c r="D19" s="178" t="s">
        <v>28</v>
      </c>
      <c r="E19" s="19">
        <v>2</v>
      </c>
      <c r="F19" s="20">
        <v>43.709999999999994</v>
      </c>
      <c r="G19" s="21">
        <v>33</v>
      </c>
      <c r="H19" s="335">
        <v>1</v>
      </c>
      <c r="I19" s="335">
        <v>17.22</v>
      </c>
      <c r="J19" s="335">
        <v>13</v>
      </c>
      <c r="K19" s="335">
        <v>1</v>
      </c>
      <c r="L19" s="19">
        <v>43.7</v>
      </c>
      <c r="M19" s="335">
        <v>24.001000000000001</v>
      </c>
      <c r="N19" s="335">
        <v>2</v>
      </c>
      <c r="O19" s="191">
        <f t="shared" si="0"/>
        <v>43.709999999999994</v>
      </c>
      <c r="P19" s="346">
        <v>24.001000000000001</v>
      </c>
      <c r="Q19" s="81"/>
    </row>
    <row r="20" spans="1:17" ht="40.200000000000003" customHeight="1" x14ac:dyDescent="0.65">
      <c r="A20" s="87" t="s">
        <v>305</v>
      </c>
      <c r="B20" s="334" t="s">
        <v>354</v>
      </c>
      <c r="C20" s="282">
        <v>22522</v>
      </c>
      <c r="D20" s="179" t="s">
        <v>28</v>
      </c>
      <c r="E20" s="19">
        <v>2</v>
      </c>
      <c r="F20" s="20">
        <v>13.25</v>
      </c>
      <c r="G20" s="21">
        <v>10</v>
      </c>
      <c r="H20" s="177">
        <v>1</v>
      </c>
      <c r="I20" s="177">
        <v>5.3</v>
      </c>
      <c r="J20" s="177">
        <v>4</v>
      </c>
      <c r="K20" s="177">
        <v>2</v>
      </c>
      <c r="L20" s="19">
        <v>13.3</v>
      </c>
      <c r="M20" s="177">
        <v>8.6999999999999993</v>
      </c>
      <c r="N20" s="177">
        <v>2</v>
      </c>
      <c r="O20" s="191">
        <f t="shared" si="0"/>
        <v>13.25</v>
      </c>
      <c r="P20" s="347">
        <v>8.6999999999999993</v>
      </c>
      <c r="Q20" s="81"/>
    </row>
    <row r="21" spans="1:17" ht="21.6" customHeight="1" x14ac:dyDescent="0.65">
      <c r="A21" s="409" t="s">
        <v>67</v>
      </c>
      <c r="B21" s="410"/>
      <c r="C21" s="24"/>
      <c r="D21" s="24"/>
      <c r="E21" s="19">
        <v>10</v>
      </c>
      <c r="F21" s="105">
        <v>99.71</v>
      </c>
      <c r="G21" s="23">
        <v>75.5</v>
      </c>
      <c r="H21" s="193">
        <f t="shared" ref="H21:I21" si="1">SUM(H13:H20)</f>
        <v>2</v>
      </c>
      <c r="I21" s="193">
        <f t="shared" si="1"/>
        <v>22.52</v>
      </c>
      <c r="J21" s="193">
        <f>SUM(J13:J20)</f>
        <v>17</v>
      </c>
      <c r="K21" s="193">
        <f>SUM(K13:K20)</f>
        <v>6</v>
      </c>
      <c r="L21" s="193">
        <f t="shared" ref="L21:P21" si="2">SUM(L13:L20)</f>
        <v>63.3</v>
      </c>
      <c r="M21" s="193">
        <f t="shared" si="2"/>
        <v>45.730999999999995</v>
      </c>
      <c r="N21" s="193">
        <f t="shared" si="2"/>
        <v>8</v>
      </c>
      <c r="O21" s="193">
        <f t="shared" si="2"/>
        <v>82.49</v>
      </c>
      <c r="P21" s="193">
        <f t="shared" si="2"/>
        <v>46.730999999999995</v>
      </c>
      <c r="Q21" s="81"/>
    </row>
    <row r="22" spans="1:17" s="137" customFormat="1" ht="21.6" customHeight="1" x14ac:dyDescent="0.65">
      <c r="A22" s="128"/>
      <c r="B22" s="348" t="s">
        <v>341</v>
      </c>
      <c r="C22" s="349"/>
      <c r="D22" s="349"/>
      <c r="E22" s="349"/>
      <c r="F22" s="350" t="s">
        <v>334</v>
      </c>
      <c r="G22" s="351"/>
      <c r="H22" s="349"/>
      <c r="I22" s="90"/>
      <c r="J22" s="90"/>
      <c r="K22" s="90"/>
      <c r="L22" s="90"/>
      <c r="M22" s="90"/>
      <c r="N22" s="90"/>
      <c r="O22" s="96"/>
      <c r="P22" s="124"/>
      <c r="Q22" s="95"/>
    </row>
    <row r="23" spans="1:17" x14ac:dyDescent="0.65">
      <c r="B23" s="242" t="s">
        <v>29</v>
      </c>
      <c r="C23" s="352">
        <f>L21*100/I21</f>
        <v>281.08348134991121</v>
      </c>
      <c r="D23" s="242"/>
      <c r="E23" s="242"/>
      <c r="F23" s="242" t="s">
        <v>29</v>
      </c>
      <c r="G23" s="249">
        <f>O21*100/F21</f>
        <v>82.729916758599941</v>
      </c>
      <c r="H23" s="242"/>
      <c r="M23" s="109"/>
    </row>
    <row r="24" spans="1:17" x14ac:dyDescent="0.65">
      <c r="B24" s="242" t="s">
        <v>106</v>
      </c>
      <c r="C24" s="353">
        <f>M21*100/J21</f>
        <v>269.00588235294117</v>
      </c>
      <c r="D24" s="242"/>
      <c r="E24" s="242"/>
      <c r="F24" s="242" t="s">
        <v>106</v>
      </c>
      <c r="G24" s="249">
        <f>P21*100/G21</f>
        <v>61.895364238410586</v>
      </c>
      <c r="H24" s="242"/>
    </row>
    <row r="25" spans="1:17" x14ac:dyDescent="0.65">
      <c r="N25" s="114"/>
      <c r="O25" s="114"/>
      <c r="P25" s="114"/>
    </row>
  </sheetData>
  <mergeCells count="12">
    <mergeCell ref="A12:B12"/>
    <mergeCell ref="A21:B21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.70866141732283472" right="0.19685039370078741" top="0.35433070866141736" bottom="0.19685039370078741" header="0.31496062992125984" footer="0.31496062992125984"/>
  <pageSetup paperSize="9" scale="6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opLeftCell="A3" workbookViewId="0">
      <selection activeCell="A5" sqref="A5"/>
    </sheetView>
  </sheetViews>
  <sheetFormatPr defaultColWidth="9.109375" defaultRowHeight="21" x14ac:dyDescent="0.65"/>
  <cols>
    <col min="1" max="1" width="15.5546875" style="77" customWidth="1"/>
    <col min="2" max="2" width="34.5546875" style="77" customWidth="1"/>
    <col min="3" max="3" width="10.5546875" style="77" bestFit="1" customWidth="1"/>
    <col min="4" max="4" width="10.109375" style="77" customWidth="1"/>
    <col min="5" max="5" width="7.5546875" style="77" bestFit="1" customWidth="1"/>
    <col min="6" max="6" width="12.5546875" style="77" customWidth="1"/>
    <col min="7" max="7" width="9.88671875" style="77" bestFit="1" customWidth="1"/>
    <col min="8" max="14" width="9.88671875" style="77" customWidth="1"/>
    <col min="15" max="15" width="8.88671875" style="77" customWidth="1"/>
    <col min="16" max="16" width="9.109375" style="77" customWidth="1"/>
    <col min="17" max="16384" width="9.109375" style="77"/>
  </cols>
  <sheetData>
    <row r="1" spans="1:17" ht="30" customHeight="1" x14ac:dyDescent="0.65">
      <c r="A1" s="394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x14ac:dyDescent="0.65">
      <c r="A2" s="354" t="s">
        <v>117</v>
      </c>
      <c r="B2" s="354"/>
      <c r="C2" s="354"/>
      <c r="D2" s="354"/>
    </row>
    <row r="3" spans="1:17" x14ac:dyDescent="0.65">
      <c r="A3" s="354" t="s">
        <v>312</v>
      </c>
      <c r="B3" s="354"/>
      <c r="C3" s="354"/>
      <c r="D3" s="354"/>
    </row>
    <row r="4" spans="1:17" x14ac:dyDescent="0.65">
      <c r="A4" s="354" t="s">
        <v>13</v>
      </c>
      <c r="B4" s="354"/>
      <c r="C4" s="354"/>
      <c r="D4" s="354"/>
    </row>
    <row r="5" spans="1:17" x14ac:dyDescent="0.65">
      <c r="A5" s="354" t="s">
        <v>313</v>
      </c>
      <c r="B5" s="354"/>
      <c r="C5" s="354"/>
      <c r="D5" s="354"/>
    </row>
    <row r="6" spans="1:17" x14ac:dyDescent="0.65">
      <c r="A6" s="354" t="s">
        <v>94</v>
      </c>
      <c r="B6" s="354"/>
      <c r="C6" s="354"/>
      <c r="D6" s="354"/>
    </row>
    <row r="7" spans="1:17" x14ac:dyDescent="0.65">
      <c r="A7" s="354" t="s">
        <v>14</v>
      </c>
      <c r="B7" s="354"/>
      <c r="C7" s="354"/>
      <c r="D7" s="249">
        <v>4.7</v>
      </c>
    </row>
    <row r="8" spans="1:17" ht="17.25" customHeight="1" x14ac:dyDescent="0.65">
      <c r="Q8" s="77" t="s">
        <v>15</v>
      </c>
    </row>
    <row r="9" spans="1:17" ht="21.6" x14ac:dyDescent="0.65">
      <c r="A9" s="433" t="s">
        <v>16</v>
      </c>
      <c r="B9" s="433" t="s">
        <v>17</v>
      </c>
      <c r="C9" s="433" t="s">
        <v>18</v>
      </c>
      <c r="D9" s="433" t="s">
        <v>19</v>
      </c>
      <c r="E9" s="435" t="s">
        <v>20</v>
      </c>
      <c r="F9" s="435"/>
      <c r="G9" s="435"/>
      <c r="H9" s="435" t="s">
        <v>347</v>
      </c>
      <c r="I9" s="435"/>
      <c r="J9" s="435"/>
      <c r="K9" s="436" t="s">
        <v>339</v>
      </c>
      <c r="L9" s="437"/>
      <c r="M9" s="438"/>
      <c r="N9" s="436" t="s">
        <v>340</v>
      </c>
      <c r="O9" s="437"/>
      <c r="P9" s="438"/>
      <c r="Q9" s="433" t="s">
        <v>21</v>
      </c>
    </row>
    <row r="10" spans="1:17" ht="21.6" x14ac:dyDescent="0.65">
      <c r="A10" s="434"/>
      <c r="B10" s="434"/>
      <c r="C10" s="434"/>
      <c r="D10" s="434"/>
      <c r="E10" s="302" t="s">
        <v>22</v>
      </c>
      <c r="F10" s="302" t="s">
        <v>23</v>
      </c>
      <c r="G10" s="302" t="s">
        <v>24</v>
      </c>
      <c r="H10" s="302" t="s">
        <v>22</v>
      </c>
      <c r="I10" s="302" t="s">
        <v>23</v>
      </c>
      <c r="J10" s="302" t="s">
        <v>24</v>
      </c>
      <c r="K10" s="302" t="s">
        <v>22</v>
      </c>
      <c r="L10" s="302" t="s">
        <v>25</v>
      </c>
      <c r="M10" s="302" t="s">
        <v>328</v>
      </c>
      <c r="N10" s="302" t="s">
        <v>22</v>
      </c>
      <c r="O10" s="302" t="s">
        <v>25</v>
      </c>
      <c r="P10" s="302" t="s">
        <v>328</v>
      </c>
      <c r="Q10" s="434"/>
    </row>
    <row r="11" spans="1:17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11</v>
      </c>
      <c r="I11" s="79">
        <v>12</v>
      </c>
      <c r="J11" s="79">
        <v>13</v>
      </c>
      <c r="K11" s="79">
        <v>14</v>
      </c>
      <c r="L11" s="79">
        <v>15</v>
      </c>
      <c r="M11" s="79">
        <v>16</v>
      </c>
      <c r="N11" s="79">
        <v>20</v>
      </c>
      <c r="O11" s="79">
        <v>21</v>
      </c>
      <c r="P11" s="79">
        <v>22</v>
      </c>
      <c r="Q11" s="79">
        <v>23</v>
      </c>
    </row>
    <row r="12" spans="1:17" x14ac:dyDescent="0.65">
      <c r="A12" s="457" t="s">
        <v>68</v>
      </c>
      <c r="B12" s="458"/>
      <c r="C12" s="55"/>
      <c r="D12" s="5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57.6" x14ac:dyDescent="0.65">
      <c r="A13" s="330" t="s">
        <v>310</v>
      </c>
      <c r="B13" s="329" t="s">
        <v>311</v>
      </c>
      <c r="C13" s="19">
        <v>22522</v>
      </c>
      <c r="D13" s="19" t="s">
        <v>28</v>
      </c>
      <c r="E13" s="19">
        <v>1</v>
      </c>
      <c r="F13" s="20">
        <v>100</v>
      </c>
      <c r="G13" s="23">
        <v>4.7</v>
      </c>
      <c r="H13" s="19">
        <v>1</v>
      </c>
      <c r="I13" s="19">
        <v>50</v>
      </c>
      <c r="J13" s="19">
        <v>2.35</v>
      </c>
      <c r="K13" s="19">
        <v>1</v>
      </c>
      <c r="L13" s="19">
        <v>100</v>
      </c>
      <c r="M13" s="19">
        <v>4.6989999999999998</v>
      </c>
      <c r="N13" s="19">
        <v>1</v>
      </c>
      <c r="O13" s="63">
        <f>N13*F13/E13</f>
        <v>100</v>
      </c>
      <c r="P13" s="161">
        <v>4.6989999999999998</v>
      </c>
      <c r="Q13" s="79"/>
    </row>
    <row r="14" spans="1:17" x14ac:dyDescent="0.65">
      <c r="A14" s="411" t="s">
        <v>67</v>
      </c>
      <c r="B14" s="412"/>
      <c r="C14" s="24"/>
      <c r="D14" s="24"/>
      <c r="E14" s="19">
        <v>1</v>
      </c>
      <c r="F14" s="20">
        <v>100</v>
      </c>
      <c r="G14" s="23">
        <v>4.7</v>
      </c>
      <c r="H14" s="19">
        <v>1</v>
      </c>
      <c r="I14" s="19">
        <v>50</v>
      </c>
      <c r="J14" s="19">
        <v>2.35</v>
      </c>
      <c r="K14" s="19">
        <v>1</v>
      </c>
      <c r="L14" s="19">
        <v>100</v>
      </c>
      <c r="M14" s="19">
        <v>4.6989999999999998</v>
      </c>
      <c r="N14" s="19">
        <v>1</v>
      </c>
      <c r="O14" s="63">
        <f>N14*F14/E14</f>
        <v>100</v>
      </c>
      <c r="P14" s="161">
        <v>4.6989999999999998</v>
      </c>
      <c r="Q14" s="79"/>
    </row>
    <row r="15" spans="1:17" x14ac:dyDescent="0.65">
      <c r="A15" s="461" t="s">
        <v>86</v>
      </c>
      <c r="B15" s="462"/>
      <c r="C15" s="40"/>
      <c r="D15" s="40"/>
      <c r="E15" s="193">
        <v>1</v>
      </c>
      <c r="F15" s="162">
        <v>100</v>
      </c>
      <c r="G15" s="355">
        <v>4.7</v>
      </c>
      <c r="H15" s="193">
        <v>1</v>
      </c>
      <c r="I15" s="193">
        <v>50</v>
      </c>
      <c r="J15" s="193">
        <v>2.35</v>
      </c>
      <c r="K15" s="193">
        <v>1</v>
      </c>
      <c r="L15" s="193">
        <v>100</v>
      </c>
      <c r="M15" s="193">
        <v>4.6989999999999998</v>
      </c>
      <c r="N15" s="193">
        <v>1</v>
      </c>
      <c r="O15" s="356">
        <f>N15*F15/E15</f>
        <v>100</v>
      </c>
      <c r="P15" s="357">
        <v>4.6989999999999998</v>
      </c>
      <c r="Q15" s="79"/>
    </row>
    <row r="16" spans="1:17" s="159" customFormat="1" ht="39" customHeight="1" x14ac:dyDescent="0.65">
      <c r="A16" s="52"/>
      <c r="B16" s="358" t="s">
        <v>341</v>
      </c>
      <c r="C16" s="359"/>
      <c r="D16" s="359"/>
      <c r="E16" s="349"/>
      <c r="F16" s="358" t="s">
        <v>371</v>
      </c>
      <c r="G16" s="359"/>
      <c r="H16" s="31"/>
      <c r="I16" s="31"/>
      <c r="J16" s="31"/>
      <c r="K16" s="31"/>
      <c r="L16" s="31"/>
      <c r="M16" s="31"/>
      <c r="N16" s="31"/>
      <c r="O16" s="167"/>
      <c r="P16" s="168"/>
      <c r="Q16" s="167"/>
    </row>
    <row r="17" spans="2:7" x14ac:dyDescent="0.65">
      <c r="B17" s="242" t="s">
        <v>29</v>
      </c>
      <c r="C17" s="251">
        <f>L15*100/I15</f>
        <v>200</v>
      </c>
      <c r="D17" s="242"/>
      <c r="E17" s="242"/>
      <c r="F17" s="242" t="s">
        <v>29</v>
      </c>
      <c r="G17" s="360">
        <f>O15*100/F15</f>
        <v>100</v>
      </c>
    </row>
    <row r="18" spans="2:7" x14ac:dyDescent="0.65">
      <c r="B18" s="242" t="s">
        <v>106</v>
      </c>
      <c r="C18" s="251">
        <f>M15*100/J15</f>
        <v>199.95744680851061</v>
      </c>
      <c r="D18" s="242"/>
      <c r="E18" s="242"/>
      <c r="F18" s="242" t="s">
        <v>106</v>
      </c>
      <c r="G18" s="296">
        <f>P15*100/G15</f>
        <v>99.978723404255305</v>
      </c>
    </row>
  </sheetData>
  <mergeCells count="13">
    <mergeCell ref="A12:B12"/>
    <mergeCell ref="A14:B14"/>
    <mergeCell ref="A15:B15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.70866141732283472" right="0.19685039370078741" top="0.35433070866141736" bottom="0.19685039370078741" header="0.31496062992125984" footer="0.31496062992125984"/>
  <pageSetup paperSize="9" scale="69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6" sqref="A6:F6"/>
    </sheetView>
  </sheetViews>
  <sheetFormatPr defaultColWidth="8.6640625" defaultRowHeight="21" x14ac:dyDescent="0.65"/>
  <cols>
    <col min="1" max="1" width="6.44140625" style="3" customWidth="1"/>
    <col min="2" max="2" width="24.33203125" style="3" customWidth="1"/>
    <col min="3" max="3" width="29.33203125" style="3" customWidth="1"/>
    <col min="4" max="4" width="24.5546875" style="3" customWidth="1"/>
    <col min="5" max="5" width="20.6640625" style="3" customWidth="1"/>
    <col min="6" max="6" width="18.77734375" style="3" customWidth="1"/>
    <col min="7" max="16384" width="8.6640625" style="3"/>
  </cols>
  <sheetData>
    <row r="1" spans="1:11" ht="45" customHeight="1" x14ac:dyDescent="0.65">
      <c r="A1" s="464" t="s">
        <v>35</v>
      </c>
      <c r="B1" s="464"/>
      <c r="C1" s="464"/>
      <c r="D1" s="464"/>
      <c r="E1" s="464"/>
      <c r="F1" s="464"/>
    </row>
    <row r="2" spans="1:11" s="11" customFormat="1" ht="36.6" customHeight="1" x14ac:dyDescent="0.3">
      <c r="A2" s="361" t="s">
        <v>36</v>
      </c>
      <c r="B2" s="361" t="s">
        <v>37</v>
      </c>
      <c r="C2" s="361" t="s">
        <v>355</v>
      </c>
      <c r="D2" s="361" t="s">
        <v>356</v>
      </c>
      <c r="E2" s="361" t="s">
        <v>357</v>
      </c>
      <c r="F2" s="361" t="s">
        <v>21</v>
      </c>
    </row>
    <row r="3" spans="1:11" ht="21.6" x14ac:dyDescent="0.65">
      <c r="A3" s="6">
        <v>1</v>
      </c>
      <c r="B3" s="312" t="s">
        <v>38</v>
      </c>
      <c r="C3" s="362">
        <v>7030</v>
      </c>
      <c r="D3" s="362">
        <v>102663</v>
      </c>
      <c r="E3" s="362">
        <f>D3+C3</f>
        <v>109693</v>
      </c>
      <c r="F3" s="7"/>
      <c r="H3" s="110"/>
    </row>
    <row r="4" spans="1:11" ht="21.6" x14ac:dyDescent="0.65">
      <c r="A4" s="6">
        <v>2</v>
      </c>
      <c r="B4" s="312" t="s">
        <v>39</v>
      </c>
      <c r="C4" s="362">
        <v>0</v>
      </c>
      <c r="D4" s="362" t="s">
        <v>329</v>
      </c>
      <c r="E4" s="362">
        <v>0</v>
      </c>
      <c r="F4" s="7"/>
    </row>
    <row r="5" spans="1:11" x14ac:dyDescent="0.65">
      <c r="A5" s="104"/>
      <c r="B5" s="106" t="s">
        <v>10</v>
      </c>
      <c r="C5" s="363">
        <f>SUM(C3:C4)</f>
        <v>7030</v>
      </c>
      <c r="D5" s="363">
        <f>SUM(D3:D4)</f>
        <v>102663</v>
      </c>
      <c r="E5" s="363">
        <f>SUM(E3:E4)</f>
        <v>109693</v>
      </c>
      <c r="F5" s="7"/>
    </row>
    <row r="6" spans="1:11" ht="35.4" customHeight="1" x14ac:dyDescent="0.65">
      <c r="A6" s="463" t="s">
        <v>63</v>
      </c>
      <c r="B6" s="463"/>
      <c r="C6" s="463"/>
      <c r="D6" s="463"/>
      <c r="E6" s="463"/>
      <c r="F6" s="463"/>
    </row>
    <row r="7" spans="1:11" ht="44.4" customHeight="1" x14ac:dyDescent="0.65">
      <c r="A7" s="366" t="s">
        <v>36</v>
      </c>
      <c r="B7" s="366" t="s">
        <v>322</v>
      </c>
      <c r="C7" s="364" t="s">
        <v>323</v>
      </c>
      <c r="D7" s="364" t="s">
        <v>324</v>
      </c>
      <c r="E7" s="367" t="s">
        <v>325</v>
      </c>
      <c r="F7" s="368" t="s">
        <v>21</v>
      </c>
    </row>
    <row r="8" spans="1:11" ht="43.2" customHeight="1" x14ac:dyDescent="0.65">
      <c r="A8" s="61">
        <v>1</v>
      </c>
      <c r="B8" s="368" t="s">
        <v>326</v>
      </c>
      <c r="C8" s="370">
        <v>16728</v>
      </c>
      <c r="D8" s="370">
        <v>0</v>
      </c>
      <c r="E8" s="370">
        <v>0</v>
      </c>
      <c r="F8" s="365" t="s">
        <v>422</v>
      </c>
    </row>
    <row r="9" spans="1:11" x14ac:dyDescent="0.65">
      <c r="A9" s="61">
        <v>2</v>
      </c>
      <c r="B9" s="368" t="s">
        <v>327</v>
      </c>
      <c r="C9" s="370">
        <v>711284</v>
      </c>
      <c r="D9" s="370">
        <v>0</v>
      </c>
      <c r="E9" s="370">
        <v>0</v>
      </c>
      <c r="F9" s="62"/>
    </row>
    <row r="10" spans="1:11" s="107" customFormat="1" x14ac:dyDescent="0.65">
      <c r="A10" s="106"/>
      <c r="B10" s="369" t="s">
        <v>10</v>
      </c>
      <c r="C10" s="371">
        <f>SUM(C8:C9)</f>
        <v>728012</v>
      </c>
      <c r="D10" s="371">
        <f t="shared" ref="D10:E10" si="0">SUM(D8:D9)</f>
        <v>0</v>
      </c>
      <c r="E10" s="371">
        <f t="shared" si="0"/>
        <v>0</v>
      </c>
      <c r="F10" s="89"/>
    </row>
    <row r="11" spans="1:11" x14ac:dyDescent="0.6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</sheetData>
  <mergeCells count="2">
    <mergeCell ref="A6:F6"/>
    <mergeCell ref="A1:F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workbookViewId="0">
      <selection activeCell="A5" sqref="A5:G5"/>
    </sheetView>
  </sheetViews>
  <sheetFormatPr defaultRowHeight="14.4" x14ac:dyDescent="0.3"/>
  <cols>
    <col min="1" max="1" width="5.44140625" customWidth="1"/>
    <col min="2" max="2" width="25" customWidth="1"/>
    <col min="3" max="3" width="34.6640625" customWidth="1"/>
    <col min="4" max="4" width="14.33203125" customWidth="1"/>
    <col min="5" max="5" width="14.44140625" customWidth="1"/>
    <col min="6" max="6" width="13.88671875" customWidth="1"/>
    <col min="7" max="7" width="7.44140625" bestFit="1" customWidth="1"/>
  </cols>
  <sheetData>
    <row r="1" spans="1:8" ht="21" x14ac:dyDescent="0.65">
      <c r="B1" s="465" t="s">
        <v>0</v>
      </c>
      <c r="C1" s="465"/>
      <c r="D1" s="465"/>
      <c r="E1" s="465"/>
      <c r="F1" s="465"/>
      <c r="G1" s="465"/>
      <c r="H1" s="465"/>
    </row>
    <row r="2" spans="1:8" ht="21" x14ac:dyDescent="0.65">
      <c r="B2" s="465" t="s">
        <v>65</v>
      </c>
      <c r="C2" s="465"/>
      <c r="D2" s="465"/>
      <c r="E2" s="465"/>
      <c r="F2" s="465"/>
      <c r="G2" s="465"/>
      <c r="H2" s="465"/>
    </row>
    <row r="3" spans="1:8" ht="21" customHeight="1" x14ac:dyDescent="0.65">
      <c r="B3" s="465" t="s">
        <v>110</v>
      </c>
      <c r="C3" s="465"/>
      <c r="D3" s="465"/>
      <c r="E3" s="465"/>
      <c r="F3" s="465"/>
      <c r="G3" s="465"/>
      <c r="H3" s="465"/>
    </row>
    <row r="4" spans="1:8" ht="40.799999999999997" customHeight="1" x14ac:dyDescent="0.65">
      <c r="A4" s="466" t="s">
        <v>358</v>
      </c>
      <c r="B4" s="466"/>
      <c r="C4" s="466"/>
      <c r="D4" s="466"/>
      <c r="E4" s="466"/>
      <c r="F4" s="466"/>
      <c r="G4" s="466"/>
      <c r="H4" s="372"/>
    </row>
    <row r="5" spans="1:8" ht="52.95" customHeight="1" x14ac:dyDescent="0.65">
      <c r="A5" s="373" t="s">
        <v>370</v>
      </c>
      <c r="B5" s="373" t="s">
        <v>359</v>
      </c>
      <c r="C5" s="373" t="s">
        <v>40</v>
      </c>
      <c r="D5" s="374" t="s">
        <v>360</v>
      </c>
      <c r="E5" s="374" t="s">
        <v>361</v>
      </c>
      <c r="F5" s="374" t="s">
        <v>362</v>
      </c>
      <c r="G5" s="373" t="s">
        <v>21</v>
      </c>
      <c r="H5" s="149"/>
    </row>
    <row r="6" spans="1:8" ht="21" x14ac:dyDescent="0.65">
      <c r="A6" s="110">
        <v>1</v>
      </c>
      <c r="B6" s="154" t="s">
        <v>41</v>
      </c>
      <c r="C6" s="155"/>
      <c r="D6" s="150">
        <f>SUM(D7+D8+D9)</f>
        <v>0</v>
      </c>
      <c r="E6" s="150">
        <f>SUM(E7+E8+E9)</f>
        <v>0</v>
      </c>
      <c r="F6" s="150">
        <f>SUM(D6+E6)</f>
        <v>0</v>
      </c>
      <c r="G6" s="150"/>
      <c r="H6" s="149"/>
    </row>
    <row r="7" spans="1:8" ht="21" x14ac:dyDescent="0.65">
      <c r="A7" s="110">
        <v>2</v>
      </c>
      <c r="B7" s="7" t="s">
        <v>42</v>
      </c>
      <c r="C7" s="150" t="s">
        <v>30</v>
      </c>
      <c r="D7" s="150">
        <v>0</v>
      </c>
      <c r="E7" s="150"/>
      <c r="F7" s="150">
        <v>0</v>
      </c>
      <c r="G7" s="150"/>
      <c r="H7" s="149"/>
    </row>
    <row r="8" spans="1:8" ht="21" x14ac:dyDescent="0.65">
      <c r="A8" s="110">
        <v>3</v>
      </c>
      <c r="B8" s="7" t="s">
        <v>43</v>
      </c>
      <c r="C8" s="150" t="s">
        <v>30</v>
      </c>
      <c r="D8" s="150">
        <v>0</v>
      </c>
      <c r="E8" s="150"/>
      <c r="F8" s="150">
        <v>0</v>
      </c>
      <c r="G8" s="150"/>
      <c r="H8" s="149"/>
    </row>
    <row r="9" spans="1:8" ht="21" x14ac:dyDescent="0.65">
      <c r="A9" s="110">
        <v>4</v>
      </c>
      <c r="B9" s="7" t="s">
        <v>44</v>
      </c>
      <c r="C9" s="150" t="s">
        <v>30</v>
      </c>
      <c r="D9" s="150">
        <v>0</v>
      </c>
      <c r="E9" s="150"/>
      <c r="F9" s="150">
        <v>0</v>
      </c>
      <c r="G9" s="150"/>
      <c r="H9" s="149"/>
    </row>
    <row r="10" spans="1:8" ht="21" x14ac:dyDescent="0.65">
      <c r="A10" s="110">
        <v>5</v>
      </c>
      <c r="B10" s="156" t="s">
        <v>45</v>
      </c>
      <c r="C10" s="170" t="s">
        <v>353</v>
      </c>
      <c r="D10" s="150">
        <v>771</v>
      </c>
      <c r="E10" s="150">
        <v>9572</v>
      </c>
      <c r="F10" s="150">
        <f>SUM(D10+E10)</f>
        <v>10343</v>
      </c>
      <c r="G10" s="150"/>
      <c r="H10" s="149"/>
    </row>
    <row r="11" spans="1:8" ht="21" x14ac:dyDescent="0.65">
      <c r="A11" s="110">
        <v>6</v>
      </c>
      <c r="B11" s="7" t="s">
        <v>46</v>
      </c>
      <c r="C11" s="150" t="s">
        <v>30</v>
      </c>
      <c r="D11" s="150">
        <v>765</v>
      </c>
      <c r="E11" s="150">
        <v>9510</v>
      </c>
      <c r="F11" s="150">
        <f t="shared" ref="F11:F34" si="0">SUM(D11+E11)</f>
        <v>10275</v>
      </c>
      <c r="G11" s="150"/>
      <c r="H11" s="149"/>
    </row>
    <row r="12" spans="1:8" ht="21" x14ac:dyDescent="0.65">
      <c r="A12" s="110">
        <v>7</v>
      </c>
      <c r="B12" s="7" t="s">
        <v>47</v>
      </c>
      <c r="C12" s="150" t="s">
        <v>30</v>
      </c>
      <c r="D12" s="150">
        <v>0</v>
      </c>
      <c r="E12" s="150">
        <v>2</v>
      </c>
      <c r="F12" s="150">
        <f t="shared" si="0"/>
        <v>2</v>
      </c>
      <c r="G12" s="150"/>
      <c r="H12" s="149"/>
    </row>
    <row r="13" spans="1:8" ht="21" x14ac:dyDescent="0.65">
      <c r="A13" s="110">
        <v>8</v>
      </c>
      <c r="B13" s="7" t="s">
        <v>48</v>
      </c>
      <c r="C13" s="150" t="s">
        <v>30</v>
      </c>
      <c r="D13" s="150">
        <v>2</v>
      </c>
      <c r="E13" s="150">
        <v>27</v>
      </c>
      <c r="F13" s="150">
        <f t="shared" si="0"/>
        <v>29</v>
      </c>
      <c r="G13" s="150"/>
      <c r="H13" s="149"/>
    </row>
    <row r="14" spans="1:8" ht="21" x14ac:dyDescent="0.65">
      <c r="A14" s="110">
        <v>9</v>
      </c>
      <c r="B14" s="7" t="s">
        <v>49</v>
      </c>
      <c r="C14" s="150" t="s">
        <v>30</v>
      </c>
      <c r="D14" s="150">
        <v>4</v>
      </c>
      <c r="E14" s="150">
        <v>33</v>
      </c>
      <c r="F14" s="150">
        <f t="shared" si="0"/>
        <v>37</v>
      </c>
      <c r="G14" s="150"/>
      <c r="H14" s="149"/>
    </row>
    <row r="15" spans="1:8" ht="21" x14ac:dyDescent="0.65">
      <c r="A15" s="110">
        <v>10</v>
      </c>
      <c r="B15" s="7" t="s">
        <v>363</v>
      </c>
      <c r="C15" s="150" t="s">
        <v>30</v>
      </c>
      <c r="D15" s="150">
        <v>12</v>
      </c>
      <c r="E15" s="150">
        <v>81</v>
      </c>
      <c r="F15" s="150">
        <f t="shared" si="0"/>
        <v>93</v>
      </c>
      <c r="G15" s="150"/>
      <c r="H15" s="149"/>
    </row>
    <row r="16" spans="1:8" ht="21" x14ac:dyDescent="0.65">
      <c r="A16" s="110">
        <v>11</v>
      </c>
      <c r="B16" s="13" t="s">
        <v>364</v>
      </c>
      <c r="C16" s="150"/>
      <c r="D16" s="150">
        <v>4</v>
      </c>
      <c r="E16" s="150">
        <v>4</v>
      </c>
      <c r="F16" s="150">
        <f t="shared" si="0"/>
        <v>8</v>
      </c>
      <c r="G16" s="150"/>
      <c r="H16" s="149"/>
    </row>
    <row r="17" spans="1:8" ht="21" x14ac:dyDescent="0.65">
      <c r="A17" s="110">
        <v>12</v>
      </c>
      <c r="B17" s="7" t="s">
        <v>50</v>
      </c>
      <c r="C17" s="150" t="s">
        <v>30</v>
      </c>
      <c r="D17" s="150">
        <v>0</v>
      </c>
      <c r="E17" s="150">
        <v>0</v>
      </c>
      <c r="F17" s="150">
        <f t="shared" si="0"/>
        <v>0</v>
      </c>
      <c r="G17" s="150"/>
      <c r="H17" s="149"/>
    </row>
    <row r="18" spans="1:8" ht="21" x14ac:dyDescent="0.65">
      <c r="A18" s="110">
        <v>13</v>
      </c>
      <c r="B18" s="7" t="s">
        <v>51</v>
      </c>
      <c r="C18" s="150" t="s">
        <v>30</v>
      </c>
      <c r="D18" s="150">
        <v>0</v>
      </c>
      <c r="E18" s="150">
        <v>0</v>
      </c>
      <c r="F18" s="150">
        <f t="shared" si="0"/>
        <v>0</v>
      </c>
      <c r="G18" s="150"/>
      <c r="H18" s="149"/>
    </row>
    <row r="19" spans="1:8" ht="21" x14ac:dyDescent="0.65">
      <c r="A19" s="110">
        <v>14</v>
      </c>
      <c r="B19" s="7" t="s">
        <v>52</v>
      </c>
      <c r="C19" s="150" t="s">
        <v>30</v>
      </c>
      <c r="D19" s="150">
        <v>4</v>
      </c>
      <c r="E19" s="150">
        <v>4</v>
      </c>
      <c r="F19" s="150">
        <f t="shared" si="0"/>
        <v>8</v>
      </c>
      <c r="G19" s="150"/>
      <c r="H19" s="149"/>
    </row>
    <row r="20" spans="1:8" ht="21" x14ac:dyDescent="0.65">
      <c r="A20" s="110">
        <v>15</v>
      </c>
      <c r="B20" s="7" t="s">
        <v>53</v>
      </c>
      <c r="C20" s="150" t="s">
        <v>30</v>
      </c>
      <c r="D20" s="150">
        <v>0</v>
      </c>
      <c r="E20" s="150">
        <v>0</v>
      </c>
      <c r="F20" s="150">
        <f t="shared" si="0"/>
        <v>0</v>
      </c>
      <c r="G20" s="150"/>
      <c r="H20" s="149"/>
    </row>
    <row r="21" spans="1:8" ht="21" x14ac:dyDescent="0.65">
      <c r="A21" s="110">
        <v>16</v>
      </c>
      <c r="B21" s="7" t="s">
        <v>54</v>
      </c>
      <c r="C21" s="150" t="s">
        <v>30</v>
      </c>
      <c r="D21" s="150">
        <v>0</v>
      </c>
      <c r="E21" s="150">
        <v>0</v>
      </c>
      <c r="F21" s="150">
        <f t="shared" si="0"/>
        <v>0</v>
      </c>
      <c r="G21" s="150"/>
      <c r="H21" s="149"/>
    </row>
    <row r="22" spans="1:8" ht="21" x14ac:dyDescent="0.65">
      <c r="A22" s="110">
        <v>17</v>
      </c>
      <c r="B22" s="7" t="s">
        <v>365</v>
      </c>
      <c r="C22" s="150" t="s">
        <v>30</v>
      </c>
      <c r="D22" s="150">
        <v>0</v>
      </c>
      <c r="E22" s="150">
        <v>0</v>
      </c>
      <c r="F22" s="150">
        <f t="shared" si="0"/>
        <v>0</v>
      </c>
      <c r="G22" s="150"/>
      <c r="H22" s="149"/>
    </row>
    <row r="23" spans="1:8" ht="21" x14ac:dyDescent="0.65">
      <c r="A23" s="110">
        <v>18</v>
      </c>
      <c r="B23" s="7" t="s">
        <v>55</v>
      </c>
      <c r="C23" s="150" t="s">
        <v>30</v>
      </c>
      <c r="D23" s="150">
        <v>0</v>
      </c>
      <c r="E23" s="150">
        <v>0</v>
      </c>
      <c r="F23" s="150">
        <f t="shared" si="0"/>
        <v>0</v>
      </c>
      <c r="G23" s="150"/>
      <c r="H23" s="149"/>
    </row>
    <row r="24" spans="1:8" ht="21" x14ac:dyDescent="0.65">
      <c r="A24" s="110">
        <v>19</v>
      </c>
      <c r="B24" s="13" t="s">
        <v>56</v>
      </c>
      <c r="C24" s="150"/>
      <c r="D24" s="150">
        <v>16</v>
      </c>
      <c r="E24" s="150">
        <v>23810</v>
      </c>
      <c r="F24" s="150">
        <f t="shared" si="0"/>
        <v>23826</v>
      </c>
      <c r="G24" s="150"/>
      <c r="H24" s="149"/>
    </row>
    <row r="25" spans="1:8" ht="21" x14ac:dyDescent="0.65">
      <c r="A25" s="110">
        <v>20</v>
      </c>
      <c r="B25" s="7" t="s">
        <v>57</v>
      </c>
      <c r="C25" s="150" t="s">
        <v>30</v>
      </c>
      <c r="D25" s="150">
        <v>16</v>
      </c>
      <c r="E25" s="150">
        <v>110</v>
      </c>
      <c r="F25" s="150">
        <f t="shared" si="0"/>
        <v>126</v>
      </c>
      <c r="G25" s="150"/>
      <c r="H25" s="149"/>
    </row>
    <row r="26" spans="1:8" ht="21" x14ac:dyDescent="0.65">
      <c r="A26" s="110">
        <v>21</v>
      </c>
      <c r="B26" s="7" t="s">
        <v>366</v>
      </c>
      <c r="C26" s="150" t="s">
        <v>30</v>
      </c>
      <c r="D26" s="150">
        <v>0</v>
      </c>
      <c r="E26" s="150">
        <v>0</v>
      </c>
      <c r="F26" s="150">
        <f t="shared" si="0"/>
        <v>0</v>
      </c>
      <c r="G26" s="150"/>
      <c r="H26" s="149"/>
    </row>
    <row r="27" spans="1:8" ht="21" x14ac:dyDescent="0.65">
      <c r="A27" s="110">
        <v>22</v>
      </c>
      <c r="B27" s="7" t="s">
        <v>367</v>
      </c>
      <c r="C27" s="150" t="s">
        <v>30</v>
      </c>
      <c r="D27" s="150">
        <v>0</v>
      </c>
      <c r="E27" s="150">
        <v>22500</v>
      </c>
      <c r="F27" s="150">
        <f t="shared" si="0"/>
        <v>22500</v>
      </c>
      <c r="G27" s="150"/>
      <c r="H27" s="149"/>
    </row>
    <row r="28" spans="1:8" ht="21" x14ac:dyDescent="0.65">
      <c r="A28" s="110">
        <v>23</v>
      </c>
      <c r="B28" s="7" t="s">
        <v>58</v>
      </c>
      <c r="C28" s="150" t="s">
        <v>30</v>
      </c>
      <c r="D28" s="150">
        <v>0</v>
      </c>
      <c r="E28" s="150">
        <v>0</v>
      </c>
      <c r="F28" s="150">
        <f t="shared" si="0"/>
        <v>0</v>
      </c>
      <c r="G28" s="150"/>
      <c r="H28" s="149"/>
    </row>
    <row r="29" spans="1:8" ht="21" x14ac:dyDescent="0.65">
      <c r="A29" s="110">
        <v>24</v>
      </c>
      <c r="B29" s="7" t="s">
        <v>368</v>
      </c>
      <c r="C29" s="150" t="s">
        <v>30</v>
      </c>
      <c r="D29" s="150">
        <v>0</v>
      </c>
      <c r="E29" s="150">
        <v>1200</v>
      </c>
      <c r="F29" s="150">
        <f t="shared" si="0"/>
        <v>1200</v>
      </c>
      <c r="G29" s="150"/>
      <c r="H29" s="149"/>
    </row>
    <row r="30" spans="1:8" ht="21" x14ac:dyDescent="0.65">
      <c r="A30" s="110">
        <v>25</v>
      </c>
      <c r="B30" s="7" t="s">
        <v>59</v>
      </c>
      <c r="C30" s="150" t="s">
        <v>30</v>
      </c>
      <c r="D30" s="157">
        <v>0</v>
      </c>
      <c r="E30" s="150">
        <v>0</v>
      </c>
      <c r="F30" s="150">
        <f t="shared" si="0"/>
        <v>0</v>
      </c>
      <c r="G30" s="150"/>
      <c r="H30" s="149"/>
    </row>
    <row r="31" spans="1:8" ht="21" x14ac:dyDescent="0.65">
      <c r="A31" s="110">
        <v>26</v>
      </c>
      <c r="B31" s="13" t="s">
        <v>60</v>
      </c>
      <c r="C31" s="150"/>
      <c r="D31" s="150">
        <v>2416</v>
      </c>
      <c r="E31" s="150">
        <v>7458</v>
      </c>
      <c r="F31" s="150">
        <f t="shared" si="0"/>
        <v>9874</v>
      </c>
      <c r="G31" s="150"/>
      <c r="H31" s="149"/>
    </row>
    <row r="32" spans="1:8" ht="21" x14ac:dyDescent="0.65">
      <c r="A32" s="110">
        <v>27</v>
      </c>
      <c r="B32" s="7" t="s">
        <v>61</v>
      </c>
      <c r="C32" s="150" t="s">
        <v>30</v>
      </c>
      <c r="D32" s="150">
        <v>1291</v>
      </c>
      <c r="E32" s="157">
        <v>4252</v>
      </c>
      <c r="F32" s="150">
        <f t="shared" si="0"/>
        <v>5543</v>
      </c>
      <c r="G32" s="150"/>
      <c r="H32" s="149"/>
    </row>
    <row r="33" spans="1:13" ht="21" x14ac:dyDescent="0.65">
      <c r="A33" s="110">
        <v>28</v>
      </c>
      <c r="B33" s="7" t="s">
        <v>62</v>
      </c>
      <c r="C33" s="150" t="s">
        <v>30</v>
      </c>
      <c r="D33" s="150">
        <v>1125</v>
      </c>
      <c r="E33" s="150">
        <v>3206</v>
      </c>
      <c r="F33" s="150">
        <f t="shared" si="0"/>
        <v>4331</v>
      </c>
      <c r="G33" s="150"/>
      <c r="H33" s="149"/>
    </row>
    <row r="34" spans="1:13" ht="21" x14ac:dyDescent="0.65">
      <c r="A34" s="110">
        <v>29</v>
      </c>
      <c r="B34" s="13" t="s">
        <v>369</v>
      </c>
      <c r="C34" s="150"/>
      <c r="D34" s="150">
        <v>7030</v>
      </c>
      <c r="E34" s="150">
        <v>102663</v>
      </c>
      <c r="F34" s="150">
        <f t="shared" si="0"/>
        <v>109693</v>
      </c>
      <c r="G34" s="150"/>
      <c r="H34" s="149"/>
    </row>
    <row r="35" spans="1:13" ht="21" x14ac:dyDescent="0.6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mergeCells count="4">
    <mergeCell ref="B1:H1"/>
    <mergeCell ref="B2:H2"/>
    <mergeCell ref="B3:H3"/>
    <mergeCell ref="A4:G4"/>
  </mergeCells>
  <pageMargins left="0" right="0" top="0" bottom="0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H1"/>
    </sheetView>
  </sheetViews>
  <sheetFormatPr defaultRowHeight="14.4" x14ac:dyDescent="0.3"/>
  <cols>
    <col min="1" max="1" width="6.77734375" customWidth="1"/>
    <col min="2" max="2" width="17.21875" customWidth="1"/>
    <col min="3" max="3" width="22.109375" customWidth="1"/>
    <col min="4" max="4" width="35.44140625" customWidth="1"/>
    <col min="5" max="5" width="13.5546875" customWidth="1"/>
    <col min="6" max="6" width="10.88671875" customWidth="1"/>
    <col min="7" max="7" width="13.5546875" customWidth="1"/>
    <col min="8" max="8" width="30.44140625" customWidth="1"/>
  </cols>
  <sheetData>
    <row r="1" spans="1:11" ht="34.200000000000003" customHeight="1" x14ac:dyDescent="0.3">
      <c r="A1" s="470" t="s">
        <v>372</v>
      </c>
      <c r="B1" s="470"/>
      <c r="C1" s="470"/>
      <c r="D1" s="470"/>
      <c r="E1" s="470"/>
      <c r="F1" s="470"/>
      <c r="G1" s="470"/>
      <c r="H1" s="470"/>
      <c r="I1" s="59"/>
      <c r="J1" s="59"/>
      <c r="K1" s="59"/>
    </row>
    <row r="2" spans="1:11" ht="57.6" x14ac:dyDescent="0.65">
      <c r="A2" s="382" t="s">
        <v>16</v>
      </c>
      <c r="B2" s="382" t="s">
        <v>423</v>
      </c>
      <c r="C2" s="382" t="s">
        <v>373</v>
      </c>
      <c r="D2" s="382" t="s">
        <v>374</v>
      </c>
      <c r="E2" s="382" t="s">
        <v>425</v>
      </c>
      <c r="F2" s="382" t="s">
        <v>424</v>
      </c>
      <c r="G2" s="382" t="s">
        <v>426</v>
      </c>
      <c r="H2" s="382" t="s">
        <v>108</v>
      </c>
      <c r="I2" s="3"/>
      <c r="J2" s="3"/>
      <c r="K2" s="3"/>
    </row>
    <row r="3" spans="1:11" ht="84" x14ac:dyDescent="0.65">
      <c r="A3" s="467">
        <v>1</v>
      </c>
      <c r="B3" s="467">
        <v>31200018</v>
      </c>
      <c r="C3" s="468" t="s">
        <v>8</v>
      </c>
      <c r="D3" s="375" t="s">
        <v>375</v>
      </c>
      <c r="E3" s="175">
        <v>1500</v>
      </c>
      <c r="F3" s="175">
        <v>202.14</v>
      </c>
      <c r="G3" s="175">
        <f>E3-F3</f>
        <v>1297.8600000000001</v>
      </c>
      <c r="H3" s="378" t="s">
        <v>447</v>
      </c>
      <c r="I3" s="3"/>
      <c r="J3" s="3"/>
      <c r="K3" s="3"/>
    </row>
    <row r="4" spans="1:11" ht="33.6" x14ac:dyDescent="0.65">
      <c r="A4" s="467"/>
      <c r="B4" s="467"/>
      <c r="C4" s="468"/>
      <c r="D4" s="375" t="s">
        <v>376</v>
      </c>
      <c r="E4" s="175">
        <v>1000</v>
      </c>
      <c r="F4" s="175">
        <v>0</v>
      </c>
      <c r="G4" s="175">
        <f t="shared" ref="G4:G21" si="0">E4-F4</f>
        <v>1000</v>
      </c>
      <c r="H4" s="378" t="s">
        <v>377</v>
      </c>
      <c r="I4" s="3"/>
      <c r="J4" s="3"/>
      <c r="K4" s="3"/>
    </row>
    <row r="5" spans="1:11" ht="49.8" customHeight="1" x14ac:dyDescent="0.65">
      <c r="A5" s="467"/>
      <c r="B5" s="467"/>
      <c r="C5" s="468"/>
      <c r="D5" s="375" t="s">
        <v>378</v>
      </c>
      <c r="E5" s="175">
        <v>500</v>
      </c>
      <c r="F5" s="175">
        <v>0</v>
      </c>
      <c r="G5" s="175">
        <f t="shared" si="0"/>
        <v>500</v>
      </c>
      <c r="H5" s="378" t="s">
        <v>447</v>
      </c>
      <c r="I5" s="3"/>
      <c r="J5" s="3"/>
      <c r="K5" s="3"/>
    </row>
    <row r="6" spans="1:11" ht="55.8" customHeight="1" x14ac:dyDescent="0.65">
      <c r="A6" s="467"/>
      <c r="B6" s="467"/>
      <c r="C6" s="468"/>
      <c r="D6" s="375" t="s">
        <v>379</v>
      </c>
      <c r="E6" s="175">
        <v>250</v>
      </c>
      <c r="F6" s="175">
        <v>0</v>
      </c>
      <c r="G6" s="175">
        <f t="shared" si="0"/>
        <v>250</v>
      </c>
      <c r="H6" s="378" t="s">
        <v>448</v>
      </c>
      <c r="I6" s="3"/>
      <c r="J6" s="3"/>
      <c r="K6" s="3"/>
    </row>
    <row r="7" spans="1:11" ht="43.8" customHeight="1" x14ac:dyDescent="0.65">
      <c r="A7" s="467"/>
      <c r="B7" s="467"/>
      <c r="C7" s="468"/>
      <c r="D7" s="375" t="s">
        <v>380</v>
      </c>
      <c r="E7" s="175">
        <v>500</v>
      </c>
      <c r="F7" s="175">
        <f ca="1">E7-G7</f>
        <v>222.16500000000002</v>
      </c>
      <c r="G7" s="175">
        <f t="shared" ca="1" si="0"/>
        <v>1297.8600000000001</v>
      </c>
      <c r="H7" s="378" t="s">
        <v>381</v>
      </c>
      <c r="I7" s="3"/>
      <c r="J7" s="3"/>
      <c r="K7" s="3"/>
    </row>
    <row r="8" spans="1:11" ht="43.8" customHeight="1" x14ac:dyDescent="0.65">
      <c r="A8" s="467">
        <v>2</v>
      </c>
      <c r="B8" s="472">
        <v>312000123</v>
      </c>
      <c r="C8" s="468" t="s">
        <v>7</v>
      </c>
      <c r="D8" s="375" t="s">
        <v>396</v>
      </c>
      <c r="E8" s="175">
        <v>2500</v>
      </c>
      <c r="F8" s="175">
        <v>0</v>
      </c>
      <c r="G8" s="175">
        <f t="shared" si="0"/>
        <v>2500</v>
      </c>
      <c r="H8" s="471" t="s">
        <v>398</v>
      </c>
      <c r="I8" s="3"/>
      <c r="J8" s="3"/>
      <c r="K8" s="3"/>
    </row>
    <row r="9" spans="1:11" ht="24" x14ac:dyDescent="0.65">
      <c r="A9" s="467"/>
      <c r="B9" s="472"/>
      <c r="C9" s="468"/>
      <c r="D9" s="376" t="s">
        <v>397</v>
      </c>
      <c r="E9" s="175">
        <v>4500</v>
      </c>
      <c r="F9" s="175">
        <v>0</v>
      </c>
      <c r="G9" s="175">
        <f t="shared" si="0"/>
        <v>4500</v>
      </c>
      <c r="H9" s="471"/>
      <c r="I9" s="3"/>
      <c r="J9" s="3"/>
      <c r="K9" s="3"/>
    </row>
    <row r="10" spans="1:11" ht="27" customHeight="1" x14ac:dyDescent="0.65">
      <c r="A10" s="467"/>
      <c r="B10" s="472"/>
      <c r="C10" s="468"/>
      <c r="D10" s="376" t="s">
        <v>399</v>
      </c>
      <c r="E10" s="175">
        <v>1000</v>
      </c>
      <c r="F10" s="175">
        <v>0</v>
      </c>
      <c r="G10" s="175">
        <v>1000</v>
      </c>
      <c r="H10" s="378" t="s">
        <v>400</v>
      </c>
      <c r="I10" s="3"/>
      <c r="J10" s="3"/>
      <c r="K10" s="3"/>
    </row>
    <row r="11" spans="1:11" ht="53.4" customHeight="1" x14ac:dyDescent="0.65">
      <c r="A11" s="467"/>
      <c r="B11" s="472"/>
      <c r="C11" s="468"/>
      <c r="D11" s="375" t="s">
        <v>401</v>
      </c>
      <c r="E11" s="175">
        <v>330</v>
      </c>
      <c r="F11" s="175">
        <v>0</v>
      </c>
      <c r="G11" s="175">
        <f t="shared" si="0"/>
        <v>330</v>
      </c>
      <c r="H11" s="378" t="s">
        <v>447</v>
      </c>
      <c r="I11" s="3"/>
      <c r="J11" s="3"/>
      <c r="K11" s="3"/>
    </row>
    <row r="12" spans="1:11" ht="76.2" customHeight="1" x14ac:dyDescent="0.65">
      <c r="A12" s="467"/>
      <c r="B12" s="472"/>
      <c r="C12" s="468"/>
      <c r="D12" s="376" t="s">
        <v>402</v>
      </c>
      <c r="E12" s="175">
        <v>2000</v>
      </c>
      <c r="F12" s="175">
        <v>0</v>
      </c>
      <c r="G12" s="175">
        <f t="shared" si="0"/>
        <v>2000</v>
      </c>
      <c r="H12" s="378" t="s">
        <v>403</v>
      </c>
      <c r="I12" s="3"/>
      <c r="J12" s="3"/>
      <c r="K12" s="3"/>
    </row>
    <row r="13" spans="1:11" ht="69" customHeight="1" x14ac:dyDescent="0.65">
      <c r="A13" s="213">
        <v>3</v>
      </c>
      <c r="B13" s="381">
        <v>31200017</v>
      </c>
      <c r="C13" s="377" t="s">
        <v>104</v>
      </c>
      <c r="D13" s="376" t="s">
        <v>394</v>
      </c>
      <c r="E13" s="175">
        <v>1250</v>
      </c>
      <c r="F13" s="175">
        <v>0</v>
      </c>
      <c r="G13" s="175">
        <f t="shared" si="0"/>
        <v>1250</v>
      </c>
      <c r="H13" s="378" t="s">
        <v>395</v>
      </c>
      <c r="I13" s="3"/>
      <c r="J13" s="3"/>
      <c r="K13" s="3"/>
    </row>
    <row r="14" spans="1:11" ht="38.4" x14ac:dyDescent="0.65">
      <c r="A14" s="467">
        <v>4</v>
      </c>
      <c r="B14" s="467">
        <v>31200019</v>
      </c>
      <c r="C14" s="468" t="s">
        <v>116</v>
      </c>
      <c r="D14" s="376" t="s">
        <v>382</v>
      </c>
      <c r="E14" s="175">
        <v>4500</v>
      </c>
      <c r="F14" s="175">
        <v>2661.828</v>
      </c>
      <c r="G14" s="175">
        <f t="shared" si="0"/>
        <v>1838.172</v>
      </c>
      <c r="H14" s="378" t="s">
        <v>383</v>
      </c>
      <c r="I14" s="3"/>
      <c r="J14" s="3"/>
      <c r="K14" s="3"/>
    </row>
    <row r="15" spans="1:11" ht="29.4" customHeight="1" x14ac:dyDescent="0.65">
      <c r="A15" s="467"/>
      <c r="B15" s="467"/>
      <c r="C15" s="468"/>
      <c r="D15" s="376" t="s">
        <v>384</v>
      </c>
      <c r="E15" s="175">
        <v>1500</v>
      </c>
      <c r="F15" s="175">
        <v>918.47199999999998</v>
      </c>
      <c r="G15" s="175">
        <f t="shared" si="0"/>
        <v>581.52800000000002</v>
      </c>
      <c r="H15" s="378" t="s">
        <v>385</v>
      </c>
      <c r="I15" s="3"/>
      <c r="J15" s="3"/>
      <c r="K15" s="3"/>
    </row>
    <row r="16" spans="1:11" ht="42" customHeight="1" x14ac:dyDescent="0.65">
      <c r="A16" s="467"/>
      <c r="B16" s="467"/>
      <c r="C16" s="468"/>
      <c r="D16" s="375" t="s">
        <v>386</v>
      </c>
      <c r="E16" s="175">
        <v>2500</v>
      </c>
      <c r="F16" s="175">
        <v>0</v>
      </c>
      <c r="G16" s="175">
        <f t="shared" si="0"/>
        <v>2500</v>
      </c>
      <c r="H16" s="378" t="s">
        <v>387</v>
      </c>
      <c r="I16" s="3"/>
      <c r="J16" s="3"/>
      <c r="K16" s="3"/>
    </row>
    <row r="17" spans="1:13" ht="27.6" customHeight="1" x14ac:dyDescent="0.65">
      <c r="A17" s="467"/>
      <c r="B17" s="467"/>
      <c r="C17" s="468"/>
      <c r="D17" s="375" t="s">
        <v>388</v>
      </c>
      <c r="E17" s="175">
        <v>1500</v>
      </c>
      <c r="F17" s="175">
        <v>410.45</v>
      </c>
      <c r="G17" s="175">
        <f t="shared" si="0"/>
        <v>1089.55</v>
      </c>
      <c r="H17" s="378" t="s">
        <v>389</v>
      </c>
      <c r="I17" s="3"/>
      <c r="J17" s="3"/>
      <c r="K17" s="3"/>
    </row>
    <row r="18" spans="1:13" ht="52.8" customHeight="1" x14ac:dyDescent="0.65">
      <c r="A18" s="213">
        <v>5</v>
      </c>
      <c r="B18" s="381">
        <v>31200014</v>
      </c>
      <c r="C18" s="377" t="s">
        <v>9</v>
      </c>
      <c r="D18" s="376" t="s">
        <v>404</v>
      </c>
      <c r="E18" s="175">
        <v>2000</v>
      </c>
      <c r="F18" s="175">
        <v>798.50699999999995</v>
      </c>
      <c r="G18" s="175">
        <f t="shared" si="0"/>
        <v>1201.4929999999999</v>
      </c>
      <c r="H18" s="378" t="s">
        <v>405</v>
      </c>
      <c r="I18" s="3"/>
      <c r="J18" s="3"/>
      <c r="K18" s="3"/>
    </row>
    <row r="19" spans="1:13" ht="48.6" customHeight="1" x14ac:dyDescent="0.65">
      <c r="A19" s="467">
        <v>6</v>
      </c>
      <c r="B19" s="467">
        <v>31291122</v>
      </c>
      <c r="C19" s="468" t="s">
        <v>113</v>
      </c>
      <c r="D19" s="376" t="s">
        <v>390</v>
      </c>
      <c r="E19" s="175">
        <v>1000</v>
      </c>
      <c r="F19" s="175">
        <v>0</v>
      </c>
      <c r="G19" s="175">
        <f t="shared" si="0"/>
        <v>1000</v>
      </c>
      <c r="H19" s="380" t="s">
        <v>391</v>
      </c>
      <c r="I19" s="3"/>
      <c r="J19" s="3"/>
      <c r="K19" s="3"/>
    </row>
    <row r="20" spans="1:13" ht="33.6" x14ac:dyDescent="0.65">
      <c r="A20" s="467"/>
      <c r="B20" s="467"/>
      <c r="C20" s="468"/>
      <c r="D20" s="375" t="s">
        <v>392</v>
      </c>
      <c r="E20" s="175">
        <v>300</v>
      </c>
      <c r="F20" s="175">
        <v>0</v>
      </c>
      <c r="G20" s="175">
        <f t="shared" si="0"/>
        <v>300</v>
      </c>
      <c r="H20" s="380" t="s">
        <v>393</v>
      </c>
      <c r="I20" s="3"/>
      <c r="J20" s="3"/>
      <c r="K20" s="3"/>
    </row>
    <row r="21" spans="1:13" s="2" customFormat="1" ht="39.6" customHeight="1" x14ac:dyDescent="0.65">
      <c r="A21" s="469" t="s">
        <v>10</v>
      </c>
      <c r="B21" s="469"/>
      <c r="C21" s="469"/>
      <c r="D21" s="469"/>
      <c r="E21" s="176">
        <f>SUM(E5:E20)</f>
        <v>26130</v>
      </c>
      <c r="F21" s="176">
        <v>5213</v>
      </c>
      <c r="G21" s="176">
        <f t="shared" si="0"/>
        <v>20917</v>
      </c>
      <c r="H21" s="379"/>
      <c r="I21" s="107"/>
      <c r="J21" s="107"/>
      <c r="K21" s="107"/>
    </row>
    <row r="23" spans="1:13" ht="21" x14ac:dyDescent="0.65">
      <c r="A23" s="77"/>
      <c r="B23" s="77"/>
      <c r="C23" s="77"/>
      <c r="D23" s="77"/>
      <c r="E23" s="77"/>
      <c r="F23" s="160"/>
      <c r="G23" s="160"/>
      <c r="H23" s="77"/>
      <c r="I23" s="77"/>
      <c r="J23" s="77"/>
      <c r="K23" s="77"/>
      <c r="L23" s="77"/>
      <c r="M23" s="77"/>
    </row>
  </sheetData>
  <mergeCells count="15">
    <mergeCell ref="A1:H1"/>
    <mergeCell ref="H8:H9"/>
    <mergeCell ref="A3:A7"/>
    <mergeCell ref="B3:B7"/>
    <mergeCell ref="C3:C7"/>
    <mergeCell ref="A8:A12"/>
    <mergeCell ref="B8:B12"/>
    <mergeCell ref="C8:C12"/>
    <mergeCell ref="B14:B17"/>
    <mergeCell ref="C14:C17"/>
    <mergeCell ref="A21:D21"/>
    <mergeCell ref="B19:B20"/>
    <mergeCell ref="A19:A20"/>
    <mergeCell ref="A14:A17"/>
    <mergeCell ref="C19:C20"/>
  </mergeCells>
  <pageMargins left="0.2" right="0.2" top="0.25" bottom="0.25" header="0.3" footer="0.3"/>
  <pageSetup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6" workbookViewId="0">
      <selection activeCell="A6" sqref="A6:H6"/>
    </sheetView>
  </sheetViews>
  <sheetFormatPr defaultRowHeight="14.4" x14ac:dyDescent="0.3"/>
  <cols>
    <col min="3" max="3" width="31.33203125" customWidth="1"/>
    <col min="4" max="4" width="32.44140625" customWidth="1"/>
    <col min="5" max="5" width="55.77734375" customWidth="1"/>
  </cols>
  <sheetData>
    <row r="1" spans="1:8" ht="21" x14ac:dyDescent="0.65">
      <c r="A1" s="479" t="s">
        <v>0</v>
      </c>
      <c r="B1" s="479"/>
      <c r="C1" s="479"/>
      <c r="D1" s="479"/>
      <c r="E1" s="479"/>
      <c r="F1" s="479"/>
      <c r="G1" s="479"/>
      <c r="H1" s="479"/>
    </row>
    <row r="2" spans="1:8" ht="21" x14ac:dyDescent="0.65">
      <c r="A2" s="479" t="s">
        <v>65</v>
      </c>
      <c r="B2" s="479"/>
      <c r="C2" s="479"/>
      <c r="D2" s="479"/>
      <c r="E2" s="479"/>
      <c r="F2" s="479"/>
      <c r="G2" s="479"/>
      <c r="H2" s="479"/>
    </row>
    <row r="3" spans="1:8" ht="21" x14ac:dyDescent="0.65">
      <c r="A3" s="479" t="s">
        <v>110</v>
      </c>
      <c r="B3" s="479"/>
      <c r="C3" s="479"/>
      <c r="D3" s="479"/>
      <c r="E3" s="479"/>
      <c r="F3" s="479"/>
      <c r="G3" s="479"/>
      <c r="H3" s="479"/>
    </row>
    <row r="4" spans="1:8" ht="21" x14ac:dyDescent="0.65">
      <c r="A4" s="479" t="s">
        <v>64</v>
      </c>
      <c r="B4" s="479"/>
      <c r="C4" s="479"/>
      <c r="D4" s="479"/>
      <c r="E4" s="479"/>
      <c r="F4" s="479"/>
      <c r="G4" s="479"/>
      <c r="H4" s="479"/>
    </row>
    <row r="5" spans="1:8" ht="21" x14ac:dyDescent="0.65">
      <c r="A5" s="479" t="s">
        <v>289</v>
      </c>
      <c r="B5" s="479"/>
      <c r="C5" s="479"/>
      <c r="D5" s="479"/>
      <c r="E5" s="479"/>
      <c r="F5" s="479"/>
      <c r="G5" s="479"/>
      <c r="H5" s="479"/>
    </row>
    <row r="6" spans="1:8" ht="24.6" x14ac:dyDescent="0.55000000000000004">
      <c r="A6" s="475" t="s">
        <v>406</v>
      </c>
      <c r="B6" s="475"/>
      <c r="C6" s="475"/>
      <c r="D6" s="475"/>
      <c r="E6" s="475"/>
      <c r="F6" s="475"/>
      <c r="G6" s="475"/>
      <c r="H6" s="475"/>
    </row>
    <row r="7" spans="1:8" ht="19.2" x14ac:dyDescent="0.3">
      <c r="A7" s="373" t="s">
        <v>16</v>
      </c>
      <c r="B7" s="476" t="s">
        <v>408</v>
      </c>
      <c r="C7" s="477"/>
      <c r="D7" s="373" t="s">
        <v>409</v>
      </c>
      <c r="E7" s="373" t="s">
        <v>410</v>
      </c>
    </row>
    <row r="8" spans="1:8" ht="71.400000000000006" customHeight="1" x14ac:dyDescent="0.3">
      <c r="A8" s="384">
        <v>1</v>
      </c>
      <c r="B8" s="478" t="s">
        <v>411</v>
      </c>
      <c r="C8" s="478"/>
      <c r="D8" s="316" t="s">
        <v>420</v>
      </c>
      <c r="E8" s="385" t="s">
        <v>421</v>
      </c>
    </row>
    <row r="9" spans="1:8" ht="52.8" customHeight="1" x14ac:dyDescent="0.3">
      <c r="A9" s="384">
        <v>2</v>
      </c>
      <c r="B9" s="473" t="s">
        <v>412</v>
      </c>
      <c r="C9" s="474"/>
      <c r="D9" s="316" t="s">
        <v>413</v>
      </c>
      <c r="E9" s="385" t="s">
        <v>419</v>
      </c>
    </row>
    <row r="10" spans="1:8" ht="50.4" customHeight="1" x14ac:dyDescent="0.3">
      <c r="A10" s="384">
        <v>3</v>
      </c>
      <c r="B10" s="473" t="s">
        <v>414</v>
      </c>
      <c r="C10" s="474"/>
      <c r="D10" s="383" t="s">
        <v>415</v>
      </c>
      <c r="E10" s="385" t="s">
        <v>416</v>
      </c>
    </row>
    <row r="11" spans="1:8" ht="61.8" customHeight="1" x14ac:dyDescent="0.3">
      <c r="A11" s="384">
        <v>4</v>
      </c>
      <c r="B11" s="473" t="s">
        <v>449</v>
      </c>
      <c r="C11" s="474"/>
      <c r="D11" s="383" t="s">
        <v>417</v>
      </c>
      <c r="E11" s="385" t="s">
        <v>418</v>
      </c>
    </row>
  </sheetData>
  <mergeCells count="11">
    <mergeCell ref="A1:H1"/>
    <mergeCell ref="A2:H2"/>
    <mergeCell ref="A3:H3"/>
    <mergeCell ref="A4:H4"/>
    <mergeCell ref="A5:H5"/>
    <mergeCell ref="B11:C11"/>
    <mergeCell ref="A6:H6"/>
    <mergeCell ref="B7:C7"/>
    <mergeCell ref="B8:C8"/>
    <mergeCell ref="B9:C9"/>
    <mergeCell ref="B10:C10"/>
  </mergeCells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N8" sqref="N8"/>
    </sheetView>
  </sheetViews>
  <sheetFormatPr defaultRowHeight="14.4" x14ac:dyDescent="0.3"/>
  <sheetData>
    <row r="1" spans="1:13" ht="24.6" x14ac:dyDescent="0.55000000000000004">
      <c r="A1" s="475" t="s">
        <v>407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30" customHeight="1" x14ac:dyDescent="0.3">
      <c r="A2" s="492" t="s">
        <v>450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3" ht="30" customHeight="1" x14ac:dyDescent="0.3">
      <c r="A3" s="373" t="s">
        <v>36</v>
      </c>
      <c r="B3" s="482" t="s">
        <v>374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4"/>
    </row>
    <row r="4" spans="1:13" ht="21" x14ac:dyDescent="0.3">
      <c r="A4" s="9">
        <v>1</v>
      </c>
      <c r="B4" s="482" t="s">
        <v>451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</row>
    <row r="5" spans="1:13" ht="38.4" customHeight="1" x14ac:dyDescent="0.3">
      <c r="A5" s="9">
        <v>1.1000000000000001</v>
      </c>
      <c r="B5" s="488" t="s">
        <v>456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ht="44.4" customHeight="1" x14ac:dyDescent="0.3">
      <c r="A6" s="9">
        <v>1.2</v>
      </c>
      <c r="B6" s="488" t="s">
        <v>457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</row>
    <row r="7" spans="1:13" ht="49.8" customHeight="1" x14ac:dyDescent="0.3">
      <c r="A7" s="9">
        <v>1.3</v>
      </c>
      <c r="B7" s="488" t="s">
        <v>458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</row>
    <row r="8" spans="1:13" ht="30" customHeight="1" x14ac:dyDescent="0.3">
      <c r="A8" s="9">
        <v>2</v>
      </c>
      <c r="B8" s="482" t="s">
        <v>452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4"/>
    </row>
    <row r="9" spans="1:13" ht="42.6" customHeight="1" x14ac:dyDescent="0.3">
      <c r="A9" s="9">
        <v>2.1</v>
      </c>
      <c r="B9" s="488" t="s">
        <v>459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 ht="42" customHeight="1" x14ac:dyDescent="0.3">
      <c r="A10" s="9">
        <v>2.2000000000000002</v>
      </c>
      <c r="B10" s="488" t="s">
        <v>460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 ht="44.4" customHeight="1" x14ac:dyDescent="0.3">
      <c r="A11" s="9">
        <v>2.2999999999999998</v>
      </c>
      <c r="B11" s="488" t="s">
        <v>461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 ht="32.4" customHeight="1" x14ac:dyDescent="0.3">
      <c r="A12" s="9">
        <v>2.4</v>
      </c>
      <c r="B12" s="488" t="s">
        <v>462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</row>
    <row r="13" spans="1:13" ht="54.6" customHeight="1" x14ac:dyDescent="0.3">
      <c r="A13" s="9">
        <v>2.5</v>
      </c>
      <c r="B13" s="488" t="s">
        <v>463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ht="28.8" customHeight="1" x14ac:dyDescent="0.3">
      <c r="A14" s="9">
        <v>3</v>
      </c>
      <c r="B14" s="482" t="s">
        <v>453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4"/>
    </row>
    <row r="15" spans="1:13" ht="64.8" customHeight="1" x14ac:dyDescent="0.3">
      <c r="A15" s="9">
        <v>3.1</v>
      </c>
      <c r="B15" s="488" t="s">
        <v>464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1:13" ht="48" customHeight="1" x14ac:dyDescent="0.3">
      <c r="A16" s="9">
        <v>3.2</v>
      </c>
      <c r="B16" s="488" t="s">
        <v>465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</row>
    <row r="17" spans="1:13" ht="29.4" customHeight="1" x14ac:dyDescent="0.3">
      <c r="A17" s="9">
        <v>3.3</v>
      </c>
      <c r="B17" s="478" t="s">
        <v>466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</row>
    <row r="18" spans="1:13" ht="21" x14ac:dyDescent="0.3">
      <c r="A18" s="9">
        <v>3.4</v>
      </c>
      <c r="B18" s="478" t="s">
        <v>467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</row>
    <row r="19" spans="1:13" ht="39" customHeight="1" x14ac:dyDescent="0.3">
      <c r="A19" s="9">
        <v>3.5</v>
      </c>
      <c r="B19" s="488" t="s">
        <v>468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</row>
    <row r="20" spans="1:13" ht="43.8" customHeight="1" x14ac:dyDescent="0.3">
      <c r="A20" s="9">
        <v>3.6</v>
      </c>
      <c r="B20" s="488" t="s">
        <v>469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</row>
    <row r="21" spans="1:13" ht="45" customHeight="1" x14ac:dyDescent="0.3">
      <c r="A21" s="9">
        <v>3.7</v>
      </c>
      <c r="B21" s="488" t="s">
        <v>470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</row>
    <row r="22" spans="1:13" ht="48.6" customHeight="1" x14ac:dyDescent="0.3">
      <c r="A22" s="9">
        <v>3.8</v>
      </c>
      <c r="B22" s="488" t="s">
        <v>471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</row>
    <row r="23" spans="1:13" ht="22.8" customHeight="1" x14ac:dyDescent="0.3">
      <c r="A23" s="9">
        <v>3.9</v>
      </c>
      <c r="B23" s="488" t="s">
        <v>472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</row>
    <row r="24" spans="1:13" ht="31.8" customHeight="1" x14ac:dyDescent="0.3">
      <c r="A24" s="174">
        <v>3.1</v>
      </c>
      <c r="B24" s="488" t="s">
        <v>473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</row>
    <row r="25" spans="1:13" ht="21" x14ac:dyDescent="0.3">
      <c r="A25" s="9">
        <v>3.11</v>
      </c>
      <c r="B25" s="478" t="s">
        <v>474</v>
      </c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</row>
    <row r="26" spans="1:13" ht="45.6" customHeight="1" x14ac:dyDescent="0.3">
      <c r="A26" s="9">
        <v>3.12</v>
      </c>
      <c r="B26" s="488" t="s">
        <v>475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</row>
    <row r="27" spans="1:13" ht="29.4" customHeight="1" x14ac:dyDescent="0.3">
      <c r="A27" s="9">
        <v>4</v>
      </c>
      <c r="B27" s="485" t="s">
        <v>454</v>
      </c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7"/>
    </row>
    <row r="28" spans="1:13" ht="34.200000000000003" customHeight="1" x14ac:dyDescent="0.3">
      <c r="A28" s="9">
        <v>4.0999999999999996</v>
      </c>
      <c r="B28" s="489" t="s">
        <v>476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1"/>
    </row>
    <row r="29" spans="1:13" ht="44.4" customHeight="1" x14ac:dyDescent="0.3">
      <c r="A29" s="9">
        <v>4.2</v>
      </c>
      <c r="B29" s="480" t="s">
        <v>477</v>
      </c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</row>
    <row r="30" spans="1:13" ht="44.4" customHeight="1" x14ac:dyDescent="0.3">
      <c r="A30" s="9">
        <v>4.3</v>
      </c>
      <c r="B30" s="480" t="s">
        <v>478</v>
      </c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</row>
    <row r="31" spans="1:13" ht="46.8" customHeight="1" x14ac:dyDescent="0.3">
      <c r="A31" s="9">
        <v>4.4000000000000004</v>
      </c>
      <c r="B31" s="480" t="s">
        <v>479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</row>
    <row r="32" spans="1:13" ht="29.4" customHeight="1" x14ac:dyDescent="0.3">
      <c r="A32" s="9">
        <v>4.5</v>
      </c>
      <c r="B32" s="480" t="s">
        <v>480</v>
      </c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</row>
    <row r="33" spans="1:13" ht="41.4" customHeight="1" x14ac:dyDescent="0.3">
      <c r="A33" s="9">
        <v>4.5999999999999996</v>
      </c>
      <c r="B33" s="480" t="s">
        <v>481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</row>
    <row r="34" spans="1:13" ht="36" customHeight="1" x14ac:dyDescent="0.3">
      <c r="A34" s="9">
        <v>4.7</v>
      </c>
      <c r="B34" s="480" t="s">
        <v>482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1:13" ht="42.6" customHeight="1" x14ac:dyDescent="0.3">
      <c r="A35" s="9">
        <v>4.8</v>
      </c>
      <c r="B35" s="480" t="s">
        <v>483</v>
      </c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</row>
    <row r="36" spans="1:13" ht="42" customHeight="1" x14ac:dyDescent="0.3">
      <c r="A36" s="9">
        <v>4.9000000000000004</v>
      </c>
      <c r="B36" s="480" t="s">
        <v>484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</row>
    <row r="37" spans="1:13" ht="29.4" customHeight="1" x14ac:dyDescent="0.3">
      <c r="A37" s="476" t="s">
        <v>455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77"/>
    </row>
  </sheetData>
  <mergeCells count="37">
    <mergeCell ref="A2:M2"/>
    <mergeCell ref="B5:M5"/>
    <mergeCell ref="B6:M6"/>
    <mergeCell ref="B3:M3"/>
    <mergeCell ref="A1:M1"/>
    <mergeCell ref="B7:M7"/>
    <mergeCell ref="B9:M9"/>
    <mergeCell ref="B10:M10"/>
    <mergeCell ref="B11:M11"/>
    <mergeCell ref="B12:M12"/>
    <mergeCell ref="B13:M13"/>
    <mergeCell ref="B15:M15"/>
    <mergeCell ref="B16:M16"/>
    <mergeCell ref="B17:M17"/>
    <mergeCell ref="B18:M18"/>
    <mergeCell ref="B29:M29"/>
    <mergeCell ref="B19:M19"/>
    <mergeCell ref="B20:M20"/>
    <mergeCell ref="B21:M21"/>
    <mergeCell ref="B22:M22"/>
    <mergeCell ref="B23:M23"/>
    <mergeCell ref="B35:M35"/>
    <mergeCell ref="B36:M36"/>
    <mergeCell ref="A37:M37"/>
    <mergeCell ref="B4:M4"/>
    <mergeCell ref="B8:M8"/>
    <mergeCell ref="B14:M14"/>
    <mergeCell ref="B27:M27"/>
    <mergeCell ref="B30:M30"/>
    <mergeCell ref="B31:M31"/>
    <mergeCell ref="B32:M32"/>
    <mergeCell ref="B33:M33"/>
    <mergeCell ref="B34:M34"/>
    <mergeCell ref="B24:M24"/>
    <mergeCell ref="B25:M25"/>
    <mergeCell ref="B26:M26"/>
    <mergeCell ref="B28:M28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tabSelected="1" zoomScale="90" zoomScaleNormal="90" workbookViewId="0">
      <selection activeCell="A5" sqref="A5"/>
    </sheetView>
  </sheetViews>
  <sheetFormatPr defaultColWidth="9.109375" defaultRowHeight="21" x14ac:dyDescent="0.65"/>
  <cols>
    <col min="1" max="1" width="15.109375" style="3" customWidth="1"/>
    <col min="2" max="2" width="58.77734375" style="3" customWidth="1"/>
    <col min="3" max="3" width="10.5546875" style="3" bestFit="1" customWidth="1"/>
    <col min="4" max="4" width="10.109375" style="3" customWidth="1"/>
    <col min="5" max="5" width="7.5546875" style="3" bestFit="1" customWidth="1"/>
    <col min="6" max="6" width="12.5546875" style="3" customWidth="1"/>
    <col min="7" max="7" width="9.88671875" style="3" bestFit="1" customWidth="1"/>
    <col min="8" max="13" width="9.88671875" style="3" customWidth="1"/>
    <col min="14" max="14" width="9.88671875" style="60" customWidth="1"/>
    <col min="15" max="15" width="9" style="3" customWidth="1"/>
    <col min="16" max="16" width="8.44140625" style="3" customWidth="1"/>
    <col min="17" max="16384" width="9.109375" style="3"/>
  </cols>
  <sheetData>
    <row r="1" spans="1:26" ht="33.6" customHeight="1" x14ac:dyDescent="0.65">
      <c r="A1" s="394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26" ht="21.6" x14ac:dyDescent="0.65">
      <c r="A2" s="247" t="s">
        <v>117</v>
      </c>
      <c r="B2" s="247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26" ht="21.6" x14ac:dyDescent="0.65">
      <c r="A3" s="247" t="s">
        <v>433</v>
      </c>
      <c r="B3" s="247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26" ht="21.6" x14ac:dyDescent="0.65">
      <c r="A4" s="247" t="s">
        <v>13</v>
      </c>
      <c r="B4" s="247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26" ht="21.6" x14ac:dyDescent="0.65">
      <c r="A5" s="247" t="s">
        <v>438</v>
      </c>
      <c r="B5" s="247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26" ht="21.6" x14ac:dyDescent="0.65">
      <c r="A6" s="247" t="s">
        <v>66</v>
      </c>
      <c r="B6" s="24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26" ht="24" x14ac:dyDescent="0.65">
      <c r="A7" s="247" t="s">
        <v>93</v>
      </c>
      <c r="B7" s="247"/>
      <c r="C7" s="257">
        <f>G62</f>
        <v>164.91</v>
      </c>
      <c r="D7" s="7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26" ht="17.25" customHeight="1" x14ac:dyDescent="0.6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397" t="s">
        <v>15</v>
      </c>
      <c r="Q8" s="397"/>
    </row>
    <row r="9" spans="1:26" x14ac:dyDescent="0.65">
      <c r="A9" s="395" t="s">
        <v>16</v>
      </c>
      <c r="B9" s="395" t="s">
        <v>17</v>
      </c>
      <c r="C9" s="395" t="s">
        <v>18</v>
      </c>
      <c r="D9" s="395" t="s">
        <v>19</v>
      </c>
      <c r="E9" s="388" t="s">
        <v>20</v>
      </c>
      <c r="F9" s="388"/>
      <c r="G9" s="388"/>
      <c r="H9" s="388" t="s">
        <v>338</v>
      </c>
      <c r="I9" s="388"/>
      <c r="J9" s="388"/>
      <c r="K9" s="389" t="s">
        <v>339</v>
      </c>
      <c r="L9" s="390"/>
      <c r="M9" s="391"/>
      <c r="N9" s="389" t="s">
        <v>340</v>
      </c>
      <c r="O9" s="390"/>
      <c r="P9" s="391"/>
      <c r="Q9" s="395" t="s">
        <v>21</v>
      </c>
    </row>
    <row r="10" spans="1:26" x14ac:dyDescent="0.65">
      <c r="A10" s="396"/>
      <c r="B10" s="396"/>
      <c r="C10" s="396"/>
      <c r="D10" s="396"/>
      <c r="E10" s="113" t="s">
        <v>22</v>
      </c>
      <c r="F10" s="113" t="s">
        <v>23</v>
      </c>
      <c r="G10" s="113" t="s">
        <v>24</v>
      </c>
      <c r="H10" s="113" t="s">
        <v>22</v>
      </c>
      <c r="I10" s="113" t="s">
        <v>23</v>
      </c>
      <c r="J10" s="113" t="s">
        <v>24</v>
      </c>
      <c r="K10" s="143" t="s">
        <v>22</v>
      </c>
      <c r="L10" s="148" t="s">
        <v>25</v>
      </c>
      <c r="M10" s="148" t="s">
        <v>328</v>
      </c>
      <c r="N10" s="143" t="s">
        <v>22</v>
      </c>
      <c r="O10" s="148" t="s">
        <v>25</v>
      </c>
      <c r="P10" s="148" t="s">
        <v>328</v>
      </c>
      <c r="Q10" s="396"/>
    </row>
    <row r="11" spans="1:26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11</v>
      </c>
      <c r="I11" s="79">
        <v>12</v>
      </c>
      <c r="J11" s="79">
        <v>13</v>
      </c>
      <c r="K11" s="79">
        <v>14</v>
      </c>
      <c r="L11" s="79">
        <v>15</v>
      </c>
      <c r="M11" s="79">
        <v>16</v>
      </c>
      <c r="N11" s="79">
        <v>20</v>
      </c>
      <c r="O11" s="79">
        <v>21</v>
      </c>
      <c r="P11" s="79">
        <v>22</v>
      </c>
      <c r="Q11" s="79">
        <v>23</v>
      </c>
    </row>
    <row r="12" spans="1:26" s="11" customFormat="1" x14ac:dyDescent="0.3">
      <c r="A12" s="258" t="s">
        <v>68</v>
      </c>
      <c r="B12" s="259"/>
      <c r="C12" s="64"/>
      <c r="D12" s="64"/>
      <c r="E12" s="83"/>
      <c r="F12" s="121"/>
      <c r="G12" s="64"/>
      <c r="H12" s="65"/>
      <c r="I12" s="65"/>
      <c r="J12" s="65"/>
      <c r="K12" s="65"/>
      <c r="L12" s="65"/>
      <c r="M12" s="65"/>
      <c r="N12" s="65"/>
      <c r="O12" s="64"/>
      <c r="P12" s="64">
        <v>0</v>
      </c>
      <c r="Q12" s="64"/>
    </row>
    <row r="13" spans="1:26" s="11" customFormat="1" x14ac:dyDescent="0.3">
      <c r="A13" s="239" t="s">
        <v>152</v>
      </c>
      <c r="B13" s="255" t="s">
        <v>153</v>
      </c>
      <c r="C13" s="222">
        <v>21141</v>
      </c>
      <c r="D13" s="223" t="s">
        <v>28</v>
      </c>
      <c r="E13" s="222">
        <v>6</v>
      </c>
      <c r="F13" s="228">
        <f>G13*100/164.91</f>
        <v>0.90958704748044394</v>
      </c>
      <c r="G13" s="222">
        <v>1.5</v>
      </c>
      <c r="H13" s="222">
        <v>2</v>
      </c>
      <c r="I13" s="222">
        <v>0.3</v>
      </c>
      <c r="J13" s="222">
        <v>0.5</v>
      </c>
      <c r="K13" s="222"/>
      <c r="L13" s="222"/>
      <c r="M13" s="222"/>
      <c r="N13" s="229"/>
      <c r="O13" s="230"/>
      <c r="P13" s="83">
        <v>0</v>
      </c>
      <c r="Q13" s="122"/>
      <c r="T13" s="35"/>
    </row>
    <row r="14" spans="1:26" s="11" customFormat="1" x14ac:dyDescent="0.3">
      <c r="A14" s="239" t="s">
        <v>154</v>
      </c>
      <c r="B14" s="255" t="s">
        <v>155</v>
      </c>
      <c r="C14" s="222">
        <v>22315</v>
      </c>
      <c r="D14" s="223" t="s">
        <v>28</v>
      </c>
      <c r="E14" s="222">
        <v>1</v>
      </c>
      <c r="F14" s="228">
        <f t="shared" ref="F14:F62" si="0">G14*100/164.91</f>
        <v>0.60639136498696256</v>
      </c>
      <c r="G14" s="222">
        <v>1</v>
      </c>
      <c r="H14" s="222">
        <v>0</v>
      </c>
      <c r="I14" s="222">
        <v>0</v>
      </c>
      <c r="J14" s="222">
        <v>0</v>
      </c>
      <c r="K14" s="222"/>
      <c r="L14" s="222">
        <v>0</v>
      </c>
      <c r="M14" s="222"/>
      <c r="N14" s="229">
        <v>1</v>
      </c>
      <c r="O14" s="231">
        <f>N14*F14/E14</f>
        <v>0.60639136498696256</v>
      </c>
      <c r="P14" s="83">
        <v>1</v>
      </c>
      <c r="Q14" s="122"/>
      <c r="T14" s="35"/>
    </row>
    <row r="15" spans="1:26" s="11" customFormat="1" x14ac:dyDescent="0.3">
      <c r="A15" s="239" t="s">
        <v>156</v>
      </c>
      <c r="B15" s="255" t="s">
        <v>157</v>
      </c>
      <c r="C15" s="229">
        <v>22411</v>
      </c>
      <c r="D15" s="223" t="s">
        <v>71</v>
      </c>
      <c r="E15" s="229">
        <v>2</v>
      </c>
      <c r="F15" s="228">
        <f t="shared" si="0"/>
        <v>3.8202655994178643</v>
      </c>
      <c r="G15" s="232">
        <v>6.3</v>
      </c>
      <c r="H15" s="222">
        <v>2</v>
      </c>
      <c r="I15" s="222">
        <v>2.1800000000000002</v>
      </c>
      <c r="J15" s="222">
        <v>3.6</v>
      </c>
      <c r="K15" s="222">
        <v>1</v>
      </c>
      <c r="L15" s="222">
        <f t="shared" ref="L15:L61" si="1">K15*I15/H15</f>
        <v>1.0900000000000001</v>
      </c>
      <c r="M15" s="222">
        <v>1.94</v>
      </c>
      <c r="N15" s="229">
        <v>1</v>
      </c>
      <c r="O15" s="231">
        <f t="shared" ref="O15:O61" si="2">N15*F15/E15</f>
        <v>1.9101327997089321</v>
      </c>
      <c r="P15" s="83">
        <v>1.94</v>
      </c>
      <c r="Q15" s="122"/>
    </row>
    <row r="16" spans="1:26" s="11" customFormat="1" x14ac:dyDescent="0.3">
      <c r="A16" s="239" t="s">
        <v>158</v>
      </c>
      <c r="B16" s="255" t="s">
        <v>159</v>
      </c>
      <c r="C16" s="222">
        <v>22411</v>
      </c>
      <c r="D16" s="223" t="s">
        <v>30</v>
      </c>
      <c r="E16" s="222">
        <v>1</v>
      </c>
      <c r="F16" s="228">
        <f t="shared" si="0"/>
        <v>0.60639136498696256</v>
      </c>
      <c r="G16" s="222">
        <v>1</v>
      </c>
      <c r="H16" s="222">
        <v>0</v>
      </c>
      <c r="I16" s="222">
        <v>0</v>
      </c>
      <c r="J16" s="222">
        <v>0</v>
      </c>
      <c r="K16" s="222">
        <v>1</v>
      </c>
      <c r="L16" s="222">
        <v>0.69</v>
      </c>
      <c r="M16" s="222">
        <v>1</v>
      </c>
      <c r="N16" s="229">
        <v>1</v>
      </c>
      <c r="O16" s="231">
        <f t="shared" si="2"/>
        <v>0.60639136498696256</v>
      </c>
      <c r="P16" s="83">
        <v>1</v>
      </c>
      <c r="Q16" s="122"/>
      <c r="T16" s="37"/>
      <c r="Z16" s="37"/>
    </row>
    <row r="17" spans="1:26" s="11" customFormat="1" x14ac:dyDescent="0.3">
      <c r="A17" s="239" t="s">
        <v>69</v>
      </c>
      <c r="B17" s="255" t="s">
        <v>70</v>
      </c>
      <c r="C17" s="222">
        <v>22412</v>
      </c>
      <c r="D17" s="223" t="s">
        <v>28</v>
      </c>
      <c r="E17" s="222">
        <v>3</v>
      </c>
      <c r="F17" s="228">
        <f t="shared" si="0"/>
        <v>0.36383481899217757</v>
      </c>
      <c r="G17" s="222">
        <v>0.6</v>
      </c>
      <c r="H17" s="222">
        <v>1</v>
      </c>
      <c r="I17" s="222">
        <v>0.12</v>
      </c>
      <c r="J17" s="222">
        <v>0.2</v>
      </c>
      <c r="K17" s="222">
        <v>3</v>
      </c>
      <c r="L17" s="222">
        <f t="shared" si="1"/>
        <v>0.36</v>
      </c>
      <c r="M17" s="222">
        <v>0.6</v>
      </c>
      <c r="N17" s="229">
        <v>3</v>
      </c>
      <c r="O17" s="231">
        <f t="shared" si="2"/>
        <v>0.36383481899217757</v>
      </c>
      <c r="P17" s="83">
        <v>0.6</v>
      </c>
      <c r="Q17" s="122"/>
      <c r="T17" s="36"/>
    </row>
    <row r="18" spans="1:26" s="11" customFormat="1" x14ac:dyDescent="0.3">
      <c r="A18" s="239" t="s">
        <v>72</v>
      </c>
      <c r="B18" s="255" t="s">
        <v>160</v>
      </c>
      <c r="C18" s="222">
        <v>22413</v>
      </c>
      <c r="D18" s="223" t="s">
        <v>32</v>
      </c>
      <c r="E18" s="222">
        <v>1</v>
      </c>
      <c r="F18" s="228">
        <f t="shared" si="0"/>
        <v>2.8379115881389851</v>
      </c>
      <c r="G18" s="222">
        <v>4.68</v>
      </c>
      <c r="H18" s="222">
        <v>1</v>
      </c>
      <c r="I18" s="222">
        <v>0.87</v>
      </c>
      <c r="J18" s="222">
        <v>1.44</v>
      </c>
      <c r="K18" s="222">
        <v>1</v>
      </c>
      <c r="L18" s="222">
        <f t="shared" si="1"/>
        <v>0.87</v>
      </c>
      <c r="M18" s="222">
        <v>1.48</v>
      </c>
      <c r="N18" s="233">
        <v>1</v>
      </c>
      <c r="O18" s="231">
        <f t="shared" si="2"/>
        <v>2.8379115881389851</v>
      </c>
      <c r="P18" s="83">
        <v>3.7869999999999999</v>
      </c>
      <c r="Q18" s="122"/>
      <c r="T18" s="35"/>
    </row>
    <row r="19" spans="1:26" s="11" customFormat="1" x14ac:dyDescent="0.3">
      <c r="A19" s="239" t="s">
        <v>161</v>
      </c>
      <c r="B19" s="255" t="s">
        <v>162</v>
      </c>
      <c r="C19" s="222">
        <v>22413</v>
      </c>
      <c r="D19" s="223" t="s">
        <v>71</v>
      </c>
      <c r="E19" s="222">
        <v>1</v>
      </c>
      <c r="F19" s="228">
        <f t="shared" si="0"/>
        <v>6.0639136498696261E-2</v>
      </c>
      <c r="G19" s="222">
        <v>0.1</v>
      </c>
      <c r="H19" s="222">
        <v>1</v>
      </c>
      <c r="I19" s="222">
        <v>0.06</v>
      </c>
      <c r="J19" s="222">
        <v>0.1</v>
      </c>
      <c r="K19" s="222">
        <v>0</v>
      </c>
      <c r="L19" s="222">
        <f t="shared" si="1"/>
        <v>0</v>
      </c>
      <c r="M19" s="222">
        <v>0</v>
      </c>
      <c r="N19" s="233">
        <v>0</v>
      </c>
      <c r="O19" s="231">
        <f t="shared" si="2"/>
        <v>0</v>
      </c>
      <c r="P19" s="83">
        <v>0</v>
      </c>
      <c r="Q19" s="122"/>
      <c r="T19" s="36"/>
    </row>
    <row r="20" spans="1:26" s="11" customFormat="1" ht="30" x14ac:dyDescent="0.3">
      <c r="A20" s="239" t="s">
        <v>163</v>
      </c>
      <c r="B20" s="255" t="s">
        <v>164</v>
      </c>
      <c r="C20" s="222">
        <v>22512</v>
      </c>
      <c r="D20" s="223" t="s">
        <v>71</v>
      </c>
      <c r="E20" s="222">
        <v>2</v>
      </c>
      <c r="F20" s="228">
        <f t="shared" si="0"/>
        <v>0.30319568249348128</v>
      </c>
      <c r="G20" s="222">
        <v>0.5</v>
      </c>
      <c r="H20" s="222">
        <v>0</v>
      </c>
      <c r="I20" s="222">
        <v>0</v>
      </c>
      <c r="J20" s="222">
        <v>0</v>
      </c>
      <c r="K20" s="222"/>
      <c r="L20" s="222">
        <v>0</v>
      </c>
      <c r="M20" s="222">
        <v>0</v>
      </c>
      <c r="N20" s="229">
        <v>0</v>
      </c>
      <c r="O20" s="231">
        <v>0</v>
      </c>
      <c r="P20" s="83">
        <v>0</v>
      </c>
      <c r="Q20" s="122"/>
    </row>
    <row r="21" spans="1:26" s="11" customFormat="1" ht="30" x14ac:dyDescent="0.3">
      <c r="A21" s="239" t="s">
        <v>165</v>
      </c>
      <c r="B21" s="255" t="s">
        <v>166</v>
      </c>
      <c r="C21" s="222">
        <v>22512</v>
      </c>
      <c r="D21" s="223" t="s">
        <v>28</v>
      </c>
      <c r="E21" s="222">
        <v>1</v>
      </c>
      <c r="F21" s="228">
        <f t="shared" si="0"/>
        <v>1.2127827299739251</v>
      </c>
      <c r="G21" s="222">
        <v>2</v>
      </c>
      <c r="H21" s="222">
        <v>0</v>
      </c>
      <c r="I21" s="222">
        <v>0</v>
      </c>
      <c r="J21" s="222">
        <v>0</v>
      </c>
      <c r="K21" s="229"/>
      <c r="L21" s="222">
        <v>0</v>
      </c>
      <c r="M21" s="222">
        <v>0</v>
      </c>
      <c r="N21" s="229">
        <v>1</v>
      </c>
      <c r="O21" s="231">
        <f t="shared" si="2"/>
        <v>1.2127827299739251</v>
      </c>
      <c r="P21" s="83">
        <v>2</v>
      </c>
      <c r="Q21" s="122"/>
    </row>
    <row r="22" spans="1:26" s="11" customFormat="1" ht="30" x14ac:dyDescent="0.3">
      <c r="A22" s="239" t="s">
        <v>167</v>
      </c>
      <c r="B22" s="255" t="s">
        <v>168</v>
      </c>
      <c r="C22" s="222">
        <v>22512</v>
      </c>
      <c r="D22" s="223" t="s">
        <v>28</v>
      </c>
      <c r="E22" s="222">
        <v>1</v>
      </c>
      <c r="F22" s="228">
        <f t="shared" si="0"/>
        <v>1.2127827299739251</v>
      </c>
      <c r="G22" s="222">
        <v>2</v>
      </c>
      <c r="H22" s="222">
        <v>0</v>
      </c>
      <c r="I22" s="222">
        <v>0</v>
      </c>
      <c r="J22" s="222">
        <v>0</v>
      </c>
      <c r="K22" s="222"/>
      <c r="L22" s="222">
        <v>0</v>
      </c>
      <c r="M22" s="222">
        <v>0</v>
      </c>
      <c r="N22" s="229">
        <v>1</v>
      </c>
      <c r="O22" s="231">
        <f t="shared" si="2"/>
        <v>1.2127827299739251</v>
      </c>
      <c r="P22" s="83">
        <v>2</v>
      </c>
      <c r="Q22" s="122"/>
      <c r="T22" s="36"/>
      <c r="Z22" s="36"/>
    </row>
    <row r="23" spans="1:26" s="11" customFormat="1" ht="30" x14ac:dyDescent="0.3">
      <c r="A23" s="241" t="s">
        <v>169</v>
      </c>
      <c r="B23" s="255" t="s">
        <v>170</v>
      </c>
      <c r="C23" s="222">
        <v>22512</v>
      </c>
      <c r="D23" s="224" t="s">
        <v>28</v>
      </c>
      <c r="E23" s="222"/>
      <c r="F23" s="228">
        <f t="shared" si="0"/>
        <v>0</v>
      </c>
      <c r="G23" s="55"/>
      <c r="H23" s="222"/>
      <c r="I23" s="222"/>
      <c r="J23" s="222"/>
      <c r="K23" s="222"/>
      <c r="L23" s="222">
        <v>0</v>
      </c>
      <c r="M23" s="222"/>
      <c r="N23" s="229"/>
      <c r="O23" s="231">
        <v>0</v>
      </c>
      <c r="P23" s="83">
        <v>0</v>
      </c>
      <c r="Q23" s="122"/>
    </row>
    <row r="24" spans="1:26" s="11" customFormat="1" x14ac:dyDescent="0.3">
      <c r="A24" s="239" t="s">
        <v>171</v>
      </c>
      <c r="B24" s="255" t="s">
        <v>172</v>
      </c>
      <c r="C24" s="55"/>
      <c r="D24" s="224" t="s">
        <v>28</v>
      </c>
      <c r="E24" s="55">
        <v>1</v>
      </c>
      <c r="F24" s="228">
        <f t="shared" si="0"/>
        <v>1.491722757867928</v>
      </c>
      <c r="G24" s="234">
        <v>2.46</v>
      </c>
      <c r="H24" s="55">
        <v>0</v>
      </c>
      <c r="I24" s="55">
        <v>0</v>
      </c>
      <c r="J24" s="55">
        <v>0</v>
      </c>
      <c r="K24" s="66">
        <v>0</v>
      </c>
      <c r="L24" s="222">
        <v>0</v>
      </c>
      <c r="M24" s="222">
        <v>0</v>
      </c>
      <c r="N24" s="66">
        <v>1</v>
      </c>
      <c r="O24" s="231">
        <f t="shared" si="2"/>
        <v>1.491722757867928</v>
      </c>
      <c r="P24" s="83">
        <v>2.46</v>
      </c>
      <c r="Q24" s="122"/>
    </row>
    <row r="25" spans="1:26" s="11" customFormat="1" x14ac:dyDescent="0.3">
      <c r="A25" s="239" t="s">
        <v>173</v>
      </c>
      <c r="B25" s="255" t="s">
        <v>174</v>
      </c>
      <c r="C25" s="55"/>
      <c r="D25" s="224" t="s">
        <v>28</v>
      </c>
      <c r="E25" s="55">
        <v>1</v>
      </c>
      <c r="F25" s="228">
        <f t="shared" si="0"/>
        <v>0.87320356558122614</v>
      </c>
      <c r="G25" s="234">
        <v>1.44</v>
      </c>
      <c r="H25" s="80">
        <v>0</v>
      </c>
      <c r="I25" s="80">
        <v>0</v>
      </c>
      <c r="J25" s="80">
        <v>0</v>
      </c>
      <c r="K25" s="80">
        <v>0</v>
      </c>
      <c r="L25" s="222">
        <v>0</v>
      </c>
      <c r="M25" s="222">
        <v>0</v>
      </c>
      <c r="N25" s="80">
        <v>1</v>
      </c>
      <c r="O25" s="231">
        <f t="shared" si="2"/>
        <v>0.87320356558122614</v>
      </c>
      <c r="P25" s="83">
        <v>1.44</v>
      </c>
      <c r="Q25" s="122"/>
    </row>
    <row r="26" spans="1:26" s="11" customFormat="1" ht="22.2" customHeight="1" x14ac:dyDescent="0.3">
      <c r="A26" s="239" t="s">
        <v>175</v>
      </c>
      <c r="B26" s="255" t="s">
        <v>176</v>
      </c>
      <c r="C26" s="55"/>
      <c r="D26" s="224" t="s">
        <v>28</v>
      </c>
      <c r="E26" s="65">
        <v>3</v>
      </c>
      <c r="F26" s="228">
        <f t="shared" si="0"/>
        <v>1.0915044569765326</v>
      </c>
      <c r="G26" s="235">
        <v>1.8</v>
      </c>
      <c r="H26" s="66">
        <v>1</v>
      </c>
      <c r="I26" s="66">
        <v>0.36</v>
      </c>
      <c r="J26" s="66">
        <v>0.6</v>
      </c>
      <c r="K26" s="66">
        <v>1</v>
      </c>
      <c r="L26" s="222">
        <f t="shared" si="1"/>
        <v>0.36</v>
      </c>
      <c r="M26" s="222">
        <v>0.6</v>
      </c>
      <c r="N26" s="66">
        <v>3</v>
      </c>
      <c r="O26" s="231">
        <f t="shared" si="2"/>
        <v>1.0915044569765326</v>
      </c>
      <c r="P26" s="236">
        <v>1.8</v>
      </c>
      <c r="Q26" s="122"/>
      <c r="T26" s="35"/>
      <c r="Z26" s="35"/>
    </row>
    <row r="27" spans="1:26" s="11" customFormat="1" ht="18" customHeight="1" x14ac:dyDescent="0.3">
      <c r="A27" s="239" t="s">
        <v>73</v>
      </c>
      <c r="B27" s="255" t="s">
        <v>177</v>
      </c>
      <c r="C27" s="222">
        <v>22512</v>
      </c>
      <c r="D27" s="223" t="s">
        <v>28</v>
      </c>
      <c r="E27" s="222">
        <v>3</v>
      </c>
      <c r="F27" s="228">
        <f t="shared" si="0"/>
        <v>0.90958704748044394</v>
      </c>
      <c r="G27" s="222">
        <v>1.5</v>
      </c>
      <c r="H27" s="222">
        <v>1</v>
      </c>
      <c r="I27" s="222">
        <v>0.3</v>
      </c>
      <c r="J27" s="222">
        <v>0.5</v>
      </c>
      <c r="K27" s="222">
        <v>1</v>
      </c>
      <c r="L27" s="222">
        <f t="shared" si="1"/>
        <v>0.3</v>
      </c>
      <c r="M27" s="222">
        <v>0.5</v>
      </c>
      <c r="N27" s="232">
        <v>3</v>
      </c>
      <c r="O27" s="231">
        <f t="shared" si="2"/>
        <v>0.90958704748044406</v>
      </c>
      <c r="P27" s="83">
        <v>1.5</v>
      </c>
      <c r="Q27" s="122"/>
      <c r="T27" s="35"/>
      <c r="Z27" s="35"/>
    </row>
    <row r="28" spans="1:26" s="11" customFormat="1" x14ac:dyDescent="0.3">
      <c r="A28" s="239" t="s">
        <v>74</v>
      </c>
      <c r="B28" s="255" t="s">
        <v>178</v>
      </c>
      <c r="C28" s="222">
        <v>22512</v>
      </c>
      <c r="D28" s="223" t="s">
        <v>28</v>
      </c>
      <c r="E28" s="222">
        <v>1</v>
      </c>
      <c r="F28" s="228">
        <f t="shared" si="0"/>
        <v>0.45479352374022197</v>
      </c>
      <c r="G28" s="222">
        <v>0.75</v>
      </c>
      <c r="H28" s="222">
        <v>0</v>
      </c>
      <c r="I28" s="222">
        <v>0</v>
      </c>
      <c r="J28" s="222">
        <v>0</v>
      </c>
      <c r="K28" s="222"/>
      <c r="L28" s="222">
        <v>0</v>
      </c>
      <c r="M28" s="222">
        <v>0</v>
      </c>
      <c r="N28" s="233">
        <v>1</v>
      </c>
      <c r="O28" s="231">
        <f t="shared" si="2"/>
        <v>0.45479352374022197</v>
      </c>
      <c r="P28" s="83">
        <v>0.75</v>
      </c>
      <c r="Q28" s="122"/>
      <c r="T28" s="36"/>
      <c r="Z28" s="36"/>
    </row>
    <row r="29" spans="1:26" s="11" customFormat="1" ht="30" x14ac:dyDescent="0.3">
      <c r="A29" s="239" t="s">
        <v>75</v>
      </c>
      <c r="B29" s="255" t="s">
        <v>179</v>
      </c>
      <c r="C29" s="222">
        <v>22512</v>
      </c>
      <c r="D29" s="223" t="s">
        <v>28</v>
      </c>
      <c r="E29" s="222">
        <v>1</v>
      </c>
      <c r="F29" s="228">
        <f t="shared" si="0"/>
        <v>0.45479352374022197</v>
      </c>
      <c r="G29" s="222">
        <v>0.75</v>
      </c>
      <c r="H29" s="222">
        <v>0</v>
      </c>
      <c r="I29" s="222">
        <v>0</v>
      </c>
      <c r="J29" s="222">
        <v>0</v>
      </c>
      <c r="K29" s="233"/>
      <c r="L29" s="222">
        <v>0</v>
      </c>
      <c r="M29" s="222">
        <v>0</v>
      </c>
      <c r="N29" s="233">
        <v>1</v>
      </c>
      <c r="O29" s="231">
        <f t="shared" si="2"/>
        <v>0.45479352374022197</v>
      </c>
      <c r="P29" s="83">
        <v>0.75</v>
      </c>
      <c r="Q29" s="122"/>
      <c r="T29" s="36"/>
    </row>
    <row r="30" spans="1:26" s="11" customFormat="1" x14ac:dyDescent="0.3">
      <c r="A30" s="239" t="s">
        <v>76</v>
      </c>
      <c r="B30" s="255" t="s">
        <v>180</v>
      </c>
      <c r="C30" s="222">
        <v>22512</v>
      </c>
      <c r="D30" s="223" t="s">
        <v>28</v>
      </c>
      <c r="E30" s="222">
        <v>6</v>
      </c>
      <c r="F30" s="228">
        <f t="shared" si="0"/>
        <v>0.18191740949608878</v>
      </c>
      <c r="G30" s="55">
        <v>0.3</v>
      </c>
      <c r="H30" s="55">
        <v>2</v>
      </c>
      <c r="I30" s="55">
        <v>0.6</v>
      </c>
      <c r="J30" s="55">
        <v>0.1</v>
      </c>
      <c r="K30" s="55">
        <v>0</v>
      </c>
      <c r="L30" s="222">
        <f t="shared" si="1"/>
        <v>0</v>
      </c>
      <c r="M30" s="222">
        <v>0</v>
      </c>
      <c r="N30" s="80">
        <v>4</v>
      </c>
      <c r="O30" s="231">
        <f t="shared" si="2"/>
        <v>0.12127827299739252</v>
      </c>
      <c r="P30" s="83">
        <v>0.2</v>
      </c>
      <c r="Q30" s="122"/>
      <c r="T30" s="36"/>
    </row>
    <row r="31" spans="1:26" s="11" customFormat="1" ht="30" x14ac:dyDescent="0.3">
      <c r="A31" s="239" t="s">
        <v>77</v>
      </c>
      <c r="B31" s="255" t="s">
        <v>181</v>
      </c>
      <c r="C31" s="222">
        <v>22512</v>
      </c>
      <c r="D31" s="223" t="s">
        <v>28</v>
      </c>
      <c r="E31" s="222">
        <v>1</v>
      </c>
      <c r="F31" s="228">
        <f t="shared" si="0"/>
        <v>0.30319568249348128</v>
      </c>
      <c r="G31" s="222">
        <v>0.5</v>
      </c>
      <c r="H31" s="222">
        <v>1</v>
      </c>
      <c r="I31" s="222">
        <v>0.3</v>
      </c>
      <c r="J31" s="222">
        <v>0.5</v>
      </c>
      <c r="K31" s="222">
        <v>0</v>
      </c>
      <c r="L31" s="222">
        <f t="shared" si="1"/>
        <v>0</v>
      </c>
      <c r="M31" s="222">
        <v>0</v>
      </c>
      <c r="N31" s="229">
        <v>0</v>
      </c>
      <c r="O31" s="231">
        <f t="shared" si="2"/>
        <v>0</v>
      </c>
      <c r="P31" s="83">
        <v>0</v>
      </c>
      <c r="Q31" s="122"/>
      <c r="T31" s="35"/>
      <c r="Z31" s="35"/>
    </row>
    <row r="32" spans="1:26" s="11" customFormat="1" x14ac:dyDescent="0.3">
      <c r="A32" s="239" t="s">
        <v>182</v>
      </c>
      <c r="B32" s="255" t="s">
        <v>183</v>
      </c>
      <c r="C32" s="222">
        <v>22512</v>
      </c>
      <c r="D32" s="223" t="s">
        <v>28</v>
      </c>
      <c r="E32" s="222">
        <v>2</v>
      </c>
      <c r="F32" s="228">
        <f t="shared" si="0"/>
        <v>0.90958704748044394</v>
      </c>
      <c r="G32" s="222">
        <v>1.5</v>
      </c>
      <c r="H32" s="222">
        <v>1</v>
      </c>
      <c r="I32" s="222">
        <v>0.45</v>
      </c>
      <c r="J32" s="222">
        <v>0.75</v>
      </c>
      <c r="K32" s="222">
        <v>0</v>
      </c>
      <c r="L32" s="222">
        <f t="shared" si="1"/>
        <v>0</v>
      </c>
      <c r="M32" s="222">
        <v>0</v>
      </c>
      <c r="N32" s="233">
        <v>2</v>
      </c>
      <c r="O32" s="231">
        <f t="shared" si="2"/>
        <v>0.90958704748044394</v>
      </c>
      <c r="P32" s="83">
        <v>1.4690000000000001</v>
      </c>
      <c r="Q32" s="122"/>
      <c r="T32" s="36"/>
    </row>
    <row r="33" spans="1:26" s="11" customFormat="1" ht="27" customHeight="1" x14ac:dyDescent="0.3">
      <c r="A33" s="239" t="s">
        <v>184</v>
      </c>
      <c r="B33" s="255" t="s">
        <v>185</v>
      </c>
      <c r="C33" s="222">
        <v>22512</v>
      </c>
      <c r="D33" s="223" t="s">
        <v>28</v>
      </c>
      <c r="E33" s="222">
        <v>1</v>
      </c>
      <c r="F33" s="228">
        <f t="shared" si="0"/>
        <v>0.90958704748044394</v>
      </c>
      <c r="G33" s="222">
        <v>1.5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32">
        <v>1</v>
      </c>
      <c r="O33" s="231">
        <f t="shared" si="2"/>
        <v>0.90958704748044394</v>
      </c>
      <c r="P33" s="83">
        <v>1.5</v>
      </c>
      <c r="Q33" s="122"/>
    </row>
    <row r="34" spans="1:26" s="11" customFormat="1" ht="23.4" customHeight="1" x14ac:dyDescent="0.3">
      <c r="A34" s="239" t="s">
        <v>186</v>
      </c>
      <c r="B34" s="255" t="s">
        <v>187</v>
      </c>
      <c r="C34" s="222">
        <v>22512</v>
      </c>
      <c r="D34" s="223" t="s">
        <v>28</v>
      </c>
      <c r="E34" s="222">
        <v>1</v>
      </c>
      <c r="F34" s="228">
        <f t="shared" si="0"/>
        <v>0.30319568249348128</v>
      </c>
      <c r="G34" s="222">
        <v>0.5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32">
        <v>1</v>
      </c>
      <c r="O34" s="231">
        <f t="shared" si="2"/>
        <v>0.30319568249348128</v>
      </c>
      <c r="P34" s="83">
        <v>0.5</v>
      </c>
      <c r="Q34" s="122"/>
      <c r="T34" s="36"/>
    </row>
    <row r="35" spans="1:26" s="11" customFormat="1" ht="30" x14ac:dyDescent="0.3">
      <c r="A35" s="239" t="s">
        <v>188</v>
      </c>
      <c r="B35" s="255" t="s">
        <v>189</v>
      </c>
      <c r="C35" s="222">
        <v>22522</v>
      </c>
      <c r="D35" s="223" t="s">
        <v>28</v>
      </c>
      <c r="E35" s="222">
        <v>3</v>
      </c>
      <c r="F35" s="228">
        <f t="shared" si="0"/>
        <v>0.90958704748044394</v>
      </c>
      <c r="G35" s="222">
        <v>1.5</v>
      </c>
      <c r="H35" s="222">
        <v>1</v>
      </c>
      <c r="I35" s="222">
        <v>0.3</v>
      </c>
      <c r="J35" s="222">
        <v>0.5</v>
      </c>
      <c r="K35" s="229">
        <v>1</v>
      </c>
      <c r="L35" s="222">
        <f t="shared" si="1"/>
        <v>0.3</v>
      </c>
      <c r="M35" s="222">
        <v>0.47599999999999998</v>
      </c>
      <c r="N35" s="229">
        <v>3</v>
      </c>
      <c r="O35" s="231">
        <f t="shared" si="2"/>
        <v>0.90958704748044406</v>
      </c>
      <c r="P35" s="83">
        <v>1.476</v>
      </c>
      <c r="Q35" s="122"/>
      <c r="T35" s="35"/>
      <c r="Z35" s="35"/>
    </row>
    <row r="36" spans="1:26" s="11" customFormat="1" ht="30" x14ac:dyDescent="0.3">
      <c r="A36" s="239" t="s">
        <v>190</v>
      </c>
      <c r="B36" s="255" t="s">
        <v>191</v>
      </c>
      <c r="C36" s="222">
        <v>22522</v>
      </c>
      <c r="D36" s="223" t="s">
        <v>28</v>
      </c>
      <c r="E36" s="222">
        <v>12</v>
      </c>
      <c r="F36" s="228">
        <f t="shared" si="0"/>
        <v>0.58213571038748413</v>
      </c>
      <c r="G36" s="222">
        <v>0.96</v>
      </c>
      <c r="H36" s="222">
        <v>1</v>
      </c>
      <c r="I36" s="222">
        <v>0.19</v>
      </c>
      <c r="J36" s="222">
        <v>0.32</v>
      </c>
      <c r="K36" s="237">
        <v>4</v>
      </c>
      <c r="L36" s="222">
        <f t="shared" si="1"/>
        <v>0.76</v>
      </c>
      <c r="M36" s="222">
        <v>0.41499999999999998</v>
      </c>
      <c r="N36" s="237">
        <v>12</v>
      </c>
      <c r="O36" s="231">
        <f t="shared" si="2"/>
        <v>0.58213571038748413</v>
      </c>
      <c r="P36" s="83">
        <v>0.92749999999999999</v>
      </c>
      <c r="Q36" s="122"/>
      <c r="T36" s="36"/>
    </row>
    <row r="37" spans="1:26" s="11" customFormat="1" x14ac:dyDescent="0.3">
      <c r="A37" s="239" t="s">
        <v>78</v>
      </c>
      <c r="B37" s="255" t="s">
        <v>192</v>
      </c>
      <c r="C37" s="222">
        <v>22522</v>
      </c>
      <c r="D37" s="223" t="s">
        <v>28</v>
      </c>
      <c r="E37" s="222">
        <v>1</v>
      </c>
      <c r="F37" s="228">
        <f t="shared" si="0"/>
        <v>0.90958704748044394</v>
      </c>
      <c r="G37" s="222">
        <v>1.5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32">
        <v>1</v>
      </c>
      <c r="O37" s="231">
        <f t="shared" si="2"/>
        <v>0.90958704748044394</v>
      </c>
      <c r="P37" s="83">
        <v>1.5</v>
      </c>
      <c r="Q37" s="122"/>
      <c r="T37" s="36"/>
    </row>
    <row r="38" spans="1:26" s="11" customFormat="1" ht="23.4" customHeight="1" x14ac:dyDescent="0.3">
      <c r="A38" s="239" t="s">
        <v>193</v>
      </c>
      <c r="B38" s="255" t="s">
        <v>194</v>
      </c>
      <c r="C38" s="222">
        <v>22522</v>
      </c>
      <c r="D38" s="223" t="s">
        <v>28</v>
      </c>
      <c r="E38" s="222">
        <v>1</v>
      </c>
      <c r="F38" s="228">
        <f t="shared" si="0"/>
        <v>0.30319568249348128</v>
      </c>
      <c r="G38" s="222">
        <v>0.5</v>
      </c>
      <c r="H38" s="222">
        <v>0</v>
      </c>
      <c r="I38" s="222">
        <v>0</v>
      </c>
      <c r="J38" s="222">
        <v>0</v>
      </c>
      <c r="K38" s="222"/>
      <c r="L38" s="222">
        <v>0</v>
      </c>
      <c r="M38" s="222">
        <v>0</v>
      </c>
      <c r="N38" s="222">
        <v>1</v>
      </c>
      <c r="O38" s="231">
        <f t="shared" si="2"/>
        <v>0.30319568249348128</v>
      </c>
      <c r="P38" s="83">
        <v>0.5</v>
      </c>
      <c r="Q38" s="122"/>
      <c r="T38" s="36"/>
    </row>
    <row r="39" spans="1:26" s="11" customFormat="1" ht="45" x14ac:dyDescent="0.3">
      <c r="A39" s="239" t="s">
        <v>342</v>
      </c>
      <c r="B39" s="255" t="s">
        <v>343</v>
      </c>
      <c r="C39" s="222">
        <v>22522</v>
      </c>
      <c r="D39" s="223" t="s">
        <v>28</v>
      </c>
      <c r="E39" s="229">
        <v>1</v>
      </c>
      <c r="F39" s="228">
        <f t="shared" si="0"/>
        <v>9.095870474804439</v>
      </c>
      <c r="G39" s="222">
        <v>15</v>
      </c>
      <c r="H39" s="222">
        <v>1</v>
      </c>
      <c r="I39" s="222">
        <v>9.1</v>
      </c>
      <c r="J39" s="222">
        <v>15</v>
      </c>
      <c r="K39" s="222">
        <v>1</v>
      </c>
      <c r="L39" s="222">
        <f t="shared" si="1"/>
        <v>9.1</v>
      </c>
      <c r="M39" s="222">
        <v>2.0649999999999999</v>
      </c>
      <c r="N39" s="222">
        <v>1</v>
      </c>
      <c r="O39" s="231">
        <f t="shared" si="2"/>
        <v>9.095870474804439</v>
      </c>
      <c r="P39" s="83">
        <v>2.0649999999999999</v>
      </c>
      <c r="Q39" s="122"/>
      <c r="T39" s="36"/>
    </row>
    <row r="40" spans="1:26" s="11" customFormat="1" x14ac:dyDescent="0.3">
      <c r="A40" s="239" t="s">
        <v>195</v>
      </c>
      <c r="B40" s="255" t="s">
        <v>196</v>
      </c>
      <c r="C40" s="222">
        <v>22522</v>
      </c>
      <c r="D40" s="223" t="s">
        <v>28</v>
      </c>
      <c r="E40" s="222">
        <v>1</v>
      </c>
      <c r="F40" s="228">
        <f t="shared" si="0"/>
        <v>0.30319568249348128</v>
      </c>
      <c r="G40" s="222">
        <v>0.5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32">
        <v>1</v>
      </c>
      <c r="O40" s="231">
        <f t="shared" si="2"/>
        <v>0.30319568249348128</v>
      </c>
      <c r="P40" s="83">
        <v>0.5</v>
      </c>
      <c r="Q40" s="122"/>
    </row>
    <row r="41" spans="1:26" s="11" customFormat="1" x14ac:dyDescent="0.3">
      <c r="A41" s="239" t="s">
        <v>345</v>
      </c>
      <c r="B41" s="255" t="s">
        <v>344</v>
      </c>
      <c r="C41" s="222">
        <v>22522</v>
      </c>
      <c r="D41" s="223" t="s">
        <v>28</v>
      </c>
      <c r="E41" s="229">
        <v>1</v>
      </c>
      <c r="F41" s="228">
        <f t="shared" si="0"/>
        <v>3.031956824934813</v>
      </c>
      <c r="G41" s="222">
        <v>5</v>
      </c>
      <c r="H41" s="222">
        <v>1</v>
      </c>
      <c r="I41" s="222">
        <v>3.03</v>
      </c>
      <c r="J41" s="222">
        <v>5</v>
      </c>
      <c r="K41" s="222">
        <v>1</v>
      </c>
      <c r="L41" s="222">
        <f t="shared" si="1"/>
        <v>3.03</v>
      </c>
      <c r="M41" s="222">
        <v>5</v>
      </c>
      <c r="N41" s="232">
        <v>1</v>
      </c>
      <c r="O41" s="231">
        <f t="shared" si="2"/>
        <v>3.031956824934813</v>
      </c>
      <c r="P41" s="83">
        <v>5</v>
      </c>
      <c r="Q41" s="122"/>
    </row>
    <row r="42" spans="1:26" s="11" customFormat="1" x14ac:dyDescent="0.3">
      <c r="A42" s="239" t="s">
        <v>79</v>
      </c>
      <c r="B42" s="255" t="s">
        <v>80</v>
      </c>
      <c r="C42" s="222">
        <v>22522</v>
      </c>
      <c r="D42" s="223" t="s">
        <v>28</v>
      </c>
      <c r="E42" s="222">
        <v>3</v>
      </c>
      <c r="F42" s="228">
        <f t="shared" si="0"/>
        <v>1.8191740949608879</v>
      </c>
      <c r="G42" s="222">
        <v>3</v>
      </c>
      <c r="H42" s="222">
        <v>1</v>
      </c>
      <c r="I42" s="222">
        <v>0.61</v>
      </c>
      <c r="J42" s="222">
        <v>1</v>
      </c>
      <c r="K42" s="222">
        <v>1</v>
      </c>
      <c r="L42" s="222">
        <f t="shared" si="1"/>
        <v>0.61</v>
      </c>
      <c r="M42" s="222">
        <v>1</v>
      </c>
      <c r="N42" s="229">
        <v>3</v>
      </c>
      <c r="O42" s="231">
        <f t="shared" si="2"/>
        <v>1.8191740949608881</v>
      </c>
      <c r="P42" s="83">
        <v>3</v>
      </c>
      <c r="Q42" s="122"/>
      <c r="T42" s="36"/>
    </row>
    <row r="43" spans="1:26" s="11" customFormat="1" ht="19.8" customHeight="1" x14ac:dyDescent="0.3">
      <c r="A43" s="239" t="s">
        <v>81</v>
      </c>
      <c r="B43" s="255" t="s">
        <v>197</v>
      </c>
      <c r="C43" s="222">
        <v>22522</v>
      </c>
      <c r="D43" s="223" t="s">
        <v>28</v>
      </c>
      <c r="E43" s="222">
        <v>3</v>
      </c>
      <c r="F43" s="228">
        <f t="shared" si="0"/>
        <v>1.0915044569765326</v>
      </c>
      <c r="G43" s="222">
        <v>1.8</v>
      </c>
      <c r="H43" s="222">
        <v>1</v>
      </c>
      <c r="I43" s="222">
        <v>0.36</v>
      </c>
      <c r="J43" s="222">
        <v>0.6</v>
      </c>
      <c r="K43" s="222">
        <v>1</v>
      </c>
      <c r="L43" s="222">
        <f t="shared" si="1"/>
        <v>0.36</v>
      </c>
      <c r="M43" s="222">
        <v>0.6</v>
      </c>
      <c r="N43" s="232">
        <v>3</v>
      </c>
      <c r="O43" s="231">
        <f t="shared" si="2"/>
        <v>1.0915044569765326</v>
      </c>
      <c r="P43" s="83">
        <v>1.8</v>
      </c>
      <c r="Q43" s="122"/>
    </row>
    <row r="44" spans="1:26" s="11" customFormat="1" ht="27.6" customHeight="1" x14ac:dyDescent="0.3">
      <c r="A44" s="239" t="s">
        <v>198</v>
      </c>
      <c r="B44" s="255" t="s">
        <v>82</v>
      </c>
      <c r="C44" s="222">
        <v>22522</v>
      </c>
      <c r="D44" s="223" t="s">
        <v>28</v>
      </c>
      <c r="E44" s="222">
        <v>3</v>
      </c>
      <c r="F44" s="228">
        <f t="shared" si="0"/>
        <v>0.90958704748044394</v>
      </c>
      <c r="G44" s="222">
        <v>1.5</v>
      </c>
      <c r="H44" s="222">
        <v>1</v>
      </c>
      <c r="I44" s="222">
        <v>0.3</v>
      </c>
      <c r="J44" s="222">
        <v>0.5</v>
      </c>
      <c r="K44" s="222">
        <v>0</v>
      </c>
      <c r="L44" s="222">
        <f t="shared" si="1"/>
        <v>0</v>
      </c>
      <c r="M44" s="222">
        <v>0</v>
      </c>
      <c r="N44" s="232">
        <v>3</v>
      </c>
      <c r="O44" s="231">
        <f t="shared" si="2"/>
        <v>0.90958704748044406</v>
      </c>
      <c r="P44" s="83">
        <v>1.5</v>
      </c>
      <c r="Q44" s="122"/>
      <c r="T44" s="36"/>
      <c r="Z44" s="36"/>
    </row>
    <row r="45" spans="1:26" s="11" customFormat="1" ht="29.4" customHeight="1" x14ac:dyDescent="0.3">
      <c r="A45" s="239" t="s">
        <v>199</v>
      </c>
      <c r="B45" s="255" t="s">
        <v>200</v>
      </c>
      <c r="C45" s="222">
        <v>22522</v>
      </c>
      <c r="D45" s="223" t="s">
        <v>28</v>
      </c>
      <c r="E45" s="222">
        <v>3</v>
      </c>
      <c r="F45" s="228">
        <f t="shared" si="0"/>
        <v>1.8191740949608879</v>
      </c>
      <c r="G45" s="222">
        <v>3</v>
      </c>
      <c r="H45" s="222">
        <v>1</v>
      </c>
      <c r="I45" s="222">
        <v>0.61</v>
      </c>
      <c r="J45" s="222">
        <v>1</v>
      </c>
      <c r="K45" s="222">
        <v>0</v>
      </c>
      <c r="L45" s="222">
        <f t="shared" si="1"/>
        <v>0</v>
      </c>
      <c r="M45" s="222">
        <v>0</v>
      </c>
      <c r="N45" s="229">
        <v>2</v>
      </c>
      <c r="O45" s="231">
        <f t="shared" si="2"/>
        <v>1.2127827299739253</v>
      </c>
      <c r="P45" s="83">
        <v>2</v>
      </c>
      <c r="Q45" s="122"/>
      <c r="T45" s="35"/>
    </row>
    <row r="46" spans="1:26" s="11" customFormat="1" x14ac:dyDescent="0.3">
      <c r="A46" s="239" t="s">
        <v>83</v>
      </c>
      <c r="B46" s="255" t="s">
        <v>201</v>
      </c>
      <c r="C46" s="222">
        <v>22529</v>
      </c>
      <c r="D46" s="223" t="s">
        <v>28</v>
      </c>
      <c r="E46" s="222">
        <v>3</v>
      </c>
      <c r="F46" s="228">
        <f t="shared" si="0"/>
        <v>0.90958704748044394</v>
      </c>
      <c r="G46" s="222">
        <v>1.5</v>
      </c>
      <c r="H46" s="222">
        <v>1</v>
      </c>
      <c r="I46" s="222">
        <v>0.3</v>
      </c>
      <c r="J46" s="222">
        <v>0.5</v>
      </c>
      <c r="K46" s="222">
        <v>3</v>
      </c>
      <c r="L46" s="222">
        <f t="shared" si="1"/>
        <v>0.89999999999999991</v>
      </c>
      <c r="M46" s="222">
        <v>1.032</v>
      </c>
      <c r="N46" s="229">
        <v>3</v>
      </c>
      <c r="O46" s="231">
        <f t="shared" si="2"/>
        <v>0.90958704748044406</v>
      </c>
      <c r="P46" s="83">
        <v>1.032</v>
      </c>
      <c r="Q46" s="122"/>
      <c r="T46" s="36"/>
      <c r="Z46" s="36"/>
    </row>
    <row r="47" spans="1:26" s="11" customFormat="1" ht="41.4" customHeight="1" x14ac:dyDescent="0.3">
      <c r="A47" s="239" t="s">
        <v>202</v>
      </c>
      <c r="B47" s="255" t="s">
        <v>203</v>
      </c>
      <c r="C47" s="222">
        <v>22611</v>
      </c>
      <c r="D47" s="223" t="s">
        <v>28</v>
      </c>
      <c r="E47" s="222">
        <v>1</v>
      </c>
      <c r="F47" s="228">
        <f t="shared" si="0"/>
        <v>0.60639136498696256</v>
      </c>
      <c r="G47" s="222">
        <v>1</v>
      </c>
      <c r="H47" s="222">
        <v>0</v>
      </c>
      <c r="I47" s="222">
        <v>0</v>
      </c>
      <c r="J47" s="222">
        <v>0</v>
      </c>
      <c r="K47" s="222">
        <v>1</v>
      </c>
      <c r="L47" s="222">
        <v>0</v>
      </c>
      <c r="M47" s="222">
        <v>1</v>
      </c>
      <c r="N47" s="229">
        <v>1</v>
      </c>
      <c r="O47" s="231">
        <f t="shared" si="2"/>
        <v>0.60639136498696256</v>
      </c>
      <c r="P47" s="83">
        <v>1</v>
      </c>
      <c r="Q47" s="122"/>
      <c r="T47" s="35"/>
      <c r="Z47" s="35"/>
    </row>
    <row r="48" spans="1:26" s="11" customFormat="1" ht="30" x14ac:dyDescent="0.3">
      <c r="A48" s="239" t="s">
        <v>84</v>
      </c>
      <c r="B48" s="255" t="s">
        <v>204</v>
      </c>
      <c r="C48" s="222">
        <v>22611</v>
      </c>
      <c r="D48" s="223" t="s">
        <v>28</v>
      </c>
      <c r="E48" s="222">
        <v>3</v>
      </c>
      <c r="F48" s="228">
        <f t="shared" si="0"/>
        <v>0.27287611424413316</v>
      </c>
      <c r="G48" s="222">
        <v>0.45</v>
      </c>
      <c r="H48" s="222">
        <v>1</v>
      </c>
      <c r="I48" s="222">
        <v>0.09</v>
      </c>
      <c r="J48" s="222">
        <v>0.15</v>
      </c>
      <c r="K48" s="238">
        <v>1</v>
      </c>
      <c r="L48" s="222">
        <f t="shared" si="1"/>
        <v>0.09</v>
      </c>
      <c r="M48" s="222">
        <v>0.23499999999999999</v>
      </c>
      <c r="N48" s="238">
        <v>3</v>
      </c>
      <c r="O48" s="231">
        <f t="shared" si="2"/>
        <v>0.27287611424413316</v>
      </c>
      <c r="P48" s="83">
        <v>0.44700000000000001</v>
      </c>
      <c r="Q48" s="122"/>
    </row>
    <row r="49" spans="1:26" s="11" customFormat="1" ht="30" x14ac:dyDescent="0.3">
      <c r="A49" s="239" t="s">
        <v>205</v>
      </c>
      <c r="B49" s="255" t="s">
        <v>206</v>
      </c>
      <c r="C49" s="222">
        <v>22611</v>
      </c>
      <c r="D49" s="223" t="s">
        <v>28</v>
      </c>
      <c r="E49" s="222">
        <v>3</v>
      </c>
      <c r="F49" s="228">
        <f t="shared" si="0"/>
        <v>0.54575222848826632</v>
      </c>
      <c r="G49" s="222">
        <v>0.9</v>
      </c>
      <c r="H49" s="55">
        <v>1</v>
      </c>
      <c r="I49" s="55">
        <v>0.18</v>
      </c>
      <c r="J49" s="55">
        <v>0.03</v>
      </c>
      <c r="K49" s="55">
        <v>0</v>
      </c>
      <c r="L49" s="222">
        <f t="shared" si="1"/>
        <v>0</v>
      </c>
      <c r="M49" s="222"/>
      <c r="N49" s="65">
        <v>0</v>
      </c>
      <c r="O49" s="231">
        <f t="shared" si="2"/>
        <v>0</v>
      </c>
      <c r="P49" s="83">
        <v>0</v>
      </c>
      <c r="Q49" s="122"/>
    </row>
    <row r="50" spans="1:26" s="11" customFormat="1" x14ac:dyDescent="0.3">
      <c r="A50" s="239" t="s">
        <v>85</v>
      </c>
      <c r="B50" s="255" t="s">
        <v>207</v>
      </c>
      <c r="C50" s="222">
        <v>26413</v>
      </c>
      <c r="D50" s="223" t="s">
        <v>30</v>
      </c>
      <c r="E50" s="222">
        <v>4</v>
      </c>
      <c r="F50" s="228">
        <f t="shared" si="0"/>
        <v>6.063913649869626</v>
      </c>
      <c r="G50" s="222">
        <v>10</v>
      </c>
      <c r="H50" s="65">
        <v>0</v>
      </c>
      <c r="I50" s="80">
        <v>0</v>
      </c>
      <c r="J50" s="65">
        <v>0</v>
      </c>
      <c r="K50" s="65">
        <v>3</v>
      </c>
      <c r="L50" s="222">
        <v>0</v>
      </c>
      <c r="M50" s="222">
        <v>5.82</v>
      </c>
      <c r="N50" s="65">
        <v>3</v>
      </c>
      <c r="O50" s="231">
        <f t="shared" si="2"/>
        <v>4.5479352374022195</v>
      </c>
      <c r="P50" s="83">
        <v>5.82</v>
      </c>
      <c r="Q50" s="122"/>
      <c r="T50" s="35"/>
    </row>
    <row r="51" spans="1:26" s="11" customFormat="1" ht="30" x14ac:dyDescent="0.3">
      <c r="A51" s="239" t="s">
        <v>208</v>
      </c>
      <c r="B51" s="255" t="s">
        <v>209</v>
      </c>
      <c r="C51" s="55">
        <v>26413</v>
      </c>
      <c r="D51" s="223" t="s">
        <v>28</v>
      </c>
      <c r="E51" s="55"/>
      <c r="F51" s="228">
        <f t="shared" si="0"/>
        <v>0</v>
      </c>
      <c r="G51" s="55"/>
      <c r="H51" s="65">
        <v>0</v>
      </c>
      <c r="I51" s="66">
        <v>0</v>
      </c>
      <c r="J51" s="65">
        <v>0</v>
      </c>
      <c r="K51" s="65">
        <v>0</v>
      </c>
      <c r="L51" s="222">
        <v>0</v>
      </c>
      <c r="M51" s="222">
        <v>0</v>
      </c>
      <c r="N51" s="65">
        <v>0</v>
      </c>
      <c r="O51" s="231">
        <v>0</v>
      </c>
      <c r="P51" s="83">
        <v>0</v>
      </c>
      <c r="Q51" s="122"/>
    </row>
    <row r="52" spans="1:26" s="11" customFormat="1" x14ac:dyDescent="0.3">
      <c r="A52" s="239" t="s">
        <v>210</v>
      </c>
      <c r="B52" s="255" t="s">
        <v>211</v>
      </c>
      <c r="C52" s="55">
        <v>26413</v>
      </c>
      <c r="D52" s="223" t="s">
        <v>28</v>
      </c>
      <c r="E52" s="222">
        <v>1</v>
      </c>
      <c r="F52" s="228">
        <f t="shared" si="0"/>
        <v>2.2557758777515007</v>
      </c>
      <c r="G52" s="66">
        <v>3.72</v>
      </c>
      <c r="H52" s="66">
        <v>0</v>
      </c>
      <c r="I52" s="66">
        <v>0</v>
      </c>
      <c r="J52" s="66">
        <v>0</v>
      </c>
      <c r="K52" s="66">
        <v>0</v>
      </c>
      <c r="L52" s="222">
        <v>0</v>
      </c>
      <c r="M52" s="222">
        <v>0</v>
      </c>
      <c r="N52" s="66">
        <v>0</v>
      </c>
      <c r="O52" s="231">
        <f t="shared" si="2"/>
        <v>0</v>
      </c>
      <c r="P52" s="83">
        <v>0</v>
      </c>
      <c r="Q52" s="122"/>
      <c r="T52" s="35"/>
      <c r="Z52" s="35"/>
    </row>
    <row r="53" spans="1:26" s="11" customFormat="1" x14ac:dyDescent="0.3">
      <c r="A53" s="254" t="s">
        <v>212</v>
      </c>
      <c r="B53" s="255" t="s">
        <v>213</v>
      </c>
      <c r="C53" s="55">
        <v>26413</v>
      </c>
      <c r="D53" s="256" t="s">
        <v>28</v>
      </c>
      <c r="E53" s="91">
        <v>1</v>
      </c>
      <c r="F53" s="228">
        <f t="shared" si="0"/>
        <v>4.8511309198957004</v>
      </c>
      <c r="G53" s="92">
        <v>8</v>
      </c>
      <c r="H53" s="93">
        <v>0</v>
      </c>
      <c r="I53" s="93">
        <v>0</v>
      </c>
      <c r="J53" s="93">
        <v>0</v>
      </c>
      <c r="K53" s="119">
        <v>1</v>
      </c>
      <c r="L53" s="222">
        <v>0</v>
      </c>
      <c r="M53" s="222">
        <v>1.536</v>
      </c>
      <c r="N53" s="120">
        <v>1</v>
      </c>
      <c r="O53" s="231">
        <f t="shared" si="2"/>
        <v>4.8511309198957004</v>
      </c>
      <c r="P53" s="83">
        <v>4.335</v>
      </c>
      <c r="Q53" s="122"/>
      <c r="T53" s="35"/>
      <c r="Z53" s="35"/>
    </row>
    <row r="54" spans="1:26" s="11" customFormat="1" ht="24" customHeight="1" x14ac:dyDescent="0.3">
      <c r="A54" s="254" t="s">
        <v>214</v>
      </c>
      <c r="B54" s="255" t="s">
        <v>215</v>
      </c>
      <c r="C54" s="240">
        <v>26413</v>
      </c>
      <c r="D54" s="256" t="s">
        <v>28</v>
      </c>
      <c r="E54" s="93">
        <v>1</v>
      </c>
      <c r="F54" s="228">
        <f t="shared" si="0"/>
        <v>6.063913649869626</v>
      </c>
      <c r="G54" s="92">
        <v>10</v>
      </c>
      <c r="H54" s="93">
        <v>1</v>
      </c>
      <c r="I54" s="93">
        <v>6.06</v>
      </c>
      <c r="J54" s="93">
        <v>10</v>
      </c>
      <c r="K54" s="93"/>
      <c r="L54" s="222">
        <f t="shared" si="1"/>
        <v>0</v>
      </c>
      <c r="M54" s="222">
        <v>0</v>
      </c>
      <c r="N54" s="93">
        <v>0</v>
      </c>
      <c r="O54" s="231">
        <f t="shared" si="2"/>
        <v>0</v>
      </c>
      <c r="P54" s="83">
        <v>0</v>
      </c>
      <c r="Q54" s="122"/>
      <c r="T54" s="35"/>
    </row>
    <row r="55" spans="1:26" s="11" customFormat="1" ht="24" customHeight="1" x14ac:dyDescent="0.3">
      <c r="A55" s="239" t="s">
        <v>216</v>
      </c>
      <c r="B55" s="255" t="s">
        <v>217</v>
      </c>
      <c r="C55" s="240">
        <v>26413</v>
      </c>
      <c r="D55" s="224" t="s">
        <v>92</v>
      </c>
      <c r="E55" s="65">
        <v>5</v>
      </c>
      <c r="F55" s="228">
        <f t="shared" si="0"/>
        <v>6.063913649869626</v>
      </c>
      <c r="G55" s="80">
        <v>10</v>
      </c>
      <c r="H55" s="65">
        <v>5</v>
      </c>
      <c r="I55" s="65">
        <v>6.06</v>
      </c>
      <c r="J55" s="65">
        <v>10</v>
      </c>
      <c r="K55" s="65">
        <v>5</v>
      </c>
      <c r="L55" s="222">
        <f t="shared" si="1"/>
        <v>6.06</v>
      </c>
      <c r="M55" s="222">
        <v>9.9779999999999998</v>
      </c>
      <c r="N55" s="65">
        <v>5</v>
      </c>
      <c r="O55" s="231">
        <f t="shared" si="2"/>
        <v>6.063913649869626</v>
      </c>
      <c r="P55" s="83">
        <v>9.9779999999999998</v>
      </c>
      <c r="Q55" s="122"/>
    </row>
    <row r="56" spans="1:26" s="11" customFormat="1" ht="23.4" customHeight="1" x14ac:dyDescent="0.3">
      <c r="A56" s="239" t="s">
        <v>218</v>
      </c>
      <c r="B56" s="255" t="s">
        <v>219</v>
      </c>
      <c r="C56" s="240">
        <v>26413</v>
      </c>
      <c r="D56" s="224" t="s">
        <v>92</v>
      </c>
      <c r="E56" s="65">
        <v>5</v>
      </c>
      <c r="F56" s="228">
        <f t="shared" si="0"/>
        <v>6.063913649869626</v>
      </c>
      <c r="G56" s="80">
        <v>10</v>
      </c>
      <c r="H56" s="65">
        <v>5</v>
      </c>
      <c r="I56" s="65">
        <v>6.06</v>
      </c>
      <c r="J56" s="65">
        <v>10</v>
      </c>
      <c r="K56" s="65">
        <v>5</v>
      </c>
      <c r="L56" s="222">
        <f t="shared" si="1"/>
        <v>6.06</v>
      </c>
      <c r="M56" s="222">
        <v>5.4390000000000001</v>
      </c>
      <c r="N56" s="65">
        <v>5</v>
      </c>
      <c r="O56" s="231">
        <f t="shared" si="2"/>
        <v>6.063913649869626</v>
      </c>
      <c r="P56" s="83">
        <v>5.4390000000000001</v>
      </c>
      <c r="Q56" s="122"/>
    </row>
    <row r="57" spans="1:26" s="11" customFormat="1" ht="26.4" customHeight="1" x14ac:dyDescent="0.3">
      <c r="A57" s="239" t="s">
        <v>220</v>
      </c>
      <c r="B57" s="255" t="s">
        <v>221</v>
      </c>
      <c r="C57" s="240">
        <v>26413</v>
      </c>
      <c r="D57" s="224" t="s">
        <v>92</v>
      </c>
      <c r="E57" s="65">
        <v>20</v>
      </c>
      <c r="F57" s="228">
        <f t="shared" si="0"/>
        <v>12.127827299739252</v>
      </c>
      <c r="G57" s="80">
        <v>20</v>
      </c>
      <c r="H57" s="65">
        <v>20</v>
      </c>
      <c r="I57" s="65">
        <v>12.13</v>
      </c>
      <c r="J57" s="65">
        <v>20</v>
      </c>
      <c r="K57" s="65">
        <v>20</v>
      </c>
      <c r="L57" s="222">
        <f t="shared" si="1"/>
        <v>12.13</v>
      </c>
      <c r="M57" s="222">
        <v>15.55</v>
      </c>
      <c r="N57" s="65">
        <v>20</v>
      </c>
      <c r="O57" s="231">
        <f t="shared" si="2"/>
        <v>12.127827299739252</v>
      </c>
      <c r="P57" s="83">
        <v>15.55</v>
      </c>
      <c r="Q57" s="122"/>
      <c r="Z57" s="36"/>
    </row>
    <row r="58" spans="1:26" s="11" customFormat="1" ht="28.8" customHeight="1" x14ac:dyDescent="0.3">
      <c r="A58" s="239" t="s">
        <v>222</v>
      </c>
      <c r="B58" s="255" t="s">
        <v>223</v>
      </c>
      <c r="C58" s="240">
        <v>26413</v>
      </c>
      <c r="D58" s="224" t="s">
        <v>28</v>
      </c>
      <c r="E58" s="65">
        <v>1</v>
      </c>
      <c r="F58" s="228">
        <f t="shared" si="0"/>
        <v>6.063913649869626</v>
      </c>
      <c r="G58" s="80">
        <v>10</v>
      </c>
      <c r="H58" s="65">
        <v>1</v>
      </c>
      <c r="I58" s="65">
        <v>6.06</v>
      </c>
      <c r="J58" s="65">
        <v>10</v>
      </c>
      <c r="K58" s="65">
        <v>1</v>
      </c>
      <c r="L58" s="222">
        <f t="shared" si="1"/>
        <v>6.06</v>
      </c>
      <c r="M58" s="222">
        <v>4.0759999999999996</v>
      </c>
      <c r="N58" s="65">
        <v>1</v>
      </c>
      <c r="O58" s="231">
        <f t="shared" si="2"/>
        <v>6.063913649869626</v>
      </c>
      <c r="P58" s="83">
        <v>4.0759999999999996</v>
      </c>
      <c r="Q58" s="122"/>
    </row>
    <row r="59" spans="1:26" s="11" customFormat="1" x14ac:dyDescent="0.3">
      <c r="A59" s="239" t="s">
        <v>224</v>
      </c>
      <c r="B59" s="255" t="s">
        <v>225</v>
      </c>
      <c r="C59" s="240">
        <v>26413</v>
      </c>
      <c r="D59" s="224" t="s">
        <v>30</v>
      </c>
      <c r="E59" s="65">
        <v>20</v>
      </c>
      <c r="F59" s="228">
        <f t="shared" si="0"/>
        <v>1.4553392759687103</v>
      </c>
      <c r="G59" s="80">
        <v>2.4</v>
      </c>
      <c r="H59" s="65">
        <v>0</v>
      </c>
      <c r="I59" s="66">
        <v>0</v>
      </c>
      <c r="J59" s="65">
        <v>0</v>
      </c>
      <c r="K59" s="65">
        <v>0</v>
      </c>
      <c r="L59" s="222">
        <v>0</v>
      </c>
      <c r="M59" s="222">
        <v>0</v>
      </c>
      <c r="N59" s="65">
        <v>0</v>
      </c>
      <c r="O59" s="231">
        <f t="shared" si="2"/>
        <v>0</v>
      </c>
      <c r="P59" s="83">
        <v>0</v>
      </c>
      <c r="Q59" s="122"/>
    </row>
    <row r="60" spans="1:26" s="11" customFormat="1" ht="25.2" customHeight="1" x14ac:dyDescent="0.3">
      <c r="A60" s="239" t="s">
        <v>226</v>
      </c>
      <c r="B60" s="255" t="s">
        <v>227</v>
      </c>
      <c r="C60" s="240">
        <v>26413</v>
      </c>
      <c r="D60" s="224" t="s">
        <v>28</v>
      </c>
      <c r="E60" s="65">
        <v>1</v>
      </c>
      <c r="F60" s="228">
        <f t="shared" si="0"/>
        <v>3.031956824934813</v>
      </c>
      <c r="G60" s="80">
        <v>5</v>
      </c>
      <c r="H60" s="65">
        <v>0</v>
      </c>
      <c r="I60" s="66">
        <v>0</v>
      </c>
      <c r="J60" s="65">
        <v>0</v>
      </c>
      <c r="K60" s="65">
        <v>0</v>
      </c>
      <c r="L60" s="222">
        <v>0</v>
      </c>
      <c r="M60" s="222">
        <v>0</v>
      </c>
      <c r="N60" s="65">
        <v>0</v>
      </c>
      <c r="O60" s="231">
        <f t="shared" si="2"/>
        <v>0</v>
      </c>
      <c r="P60" s="83">
        <v>0</v>
      </c>
      <c r="Q60" s="64"/>
    </row>
    <row r="61" spans="1:26" ht="28.8" customHeight="1" x14ac:dyDescent="0.65">
      <c r="A61" s="239" t="s">
        <v>228</v>
      </c>
      <c r="B61" s="255" t="s">
        <v>229</v>
      </c>
      <c r="C61" s="240">
        <v>26413</v>
      </c>
      <c r="D61" s="224" t="s">
        <v>28</v>
      </c>
      <c r="E61" s="65">
        <v>1</v>
      </c>
      <c r="F61" s="228">
        <f t="shared" si="0"/>
        <v>3.031956824934813</v>
      </c>
      <c r="G61" s="80">
        <v>5</v>
      </c>
      <c r="H61" s="65">
        <v>1</v>
      </c>
      <c r="I61" s="80">
        <v>1.52</v>
      </c>
      <c r="J61" s="65">
        <v>2.5</v>
      </c>
      <c r="K61" s="65">
        <v>1</v>
      </c>
      <c r="L61" s="222">
        <f t="shared" si="1"/>
        <v>1.52</v>
      </c>
      <c r="M61" s="222">
        <v>4.6399999999999997</v>
      </c>
      <c r="N61" s="65">
        <v>1</v>
      </c>
      <c r="O61" s="231">
        <f t="shared" si="2"/>
        <v>3.031956824934813</v>
      </c>
      <c r="P61" s="83">
        <v>4.6399999999999997</v>
      </c>
      <c r="Q61" s="81"/>
    </row>
    <row r="62" spans="1:26" ht="21.6" x14ac:dyDescent="0.65">
      <c r="A62" s="392" t="s">
        <v>230</v>
      </c>
      <c r="B62" s="393"/>
      <c r="C62" s="56"/>
      <c r="D62" s="226"/>
      <c r="E62" s="252">
        <f>SUM(E13:E54)</f>
        <v>89</v>
      </c>
      <c r="F62" s="253">
        <f t="shared" si="0"/>
        <v>100</v>
      </c>
      <c r="G62" s="252">
        <f>SUM(G13:G61)</f>
        <v>164.91</v>
      </c>
      <c r="H62" s="252">
        <f>SUM(H13:H61)</f>
        <v>57</v>
      </c>
      <c r="I62" s="252">
        <f>SUM(I13:I61)</f>
        <v>58.500000000000007</v>
      </c>
      <c r="J62" s="252">
        <f>SUM(J13:J61)</f>
        <v>95.39</v>
      </c>
      <c r="K62" s="252">
        <f>SUM(K14:K61)</f>
        <v>58</v>
      </c>
      <c r="L62" s="252">
        <f t="shared" ref="L62:P62" si="3">SUM(L14:L61)</f>
        <v>50.65</v>
      </c>
      <c r="M62" s="252">
        <f t="shared" si="3"/>
        <v>64.981999999999999</v>
      </c>
      <c r="N62" s="252">
        <f t="shared" si="3"/>
        <v>101</v>
      </c>
      <c r="O62" s="252">
        <f t="shared" si="3"/>
        <v>80.977502880358969</v>
      </c>
      <c r="P62" s="252">
        <f t="shared" si="3"/>
        <v>97.281499999999994</v>
      </c>
      <c r="Q62" s="81"/>
    </row>
    <row r="63" spans="1:26" ht="21.6" x14ac:dyDescent="0.65">
      <c r="A63" s="94"/>
      <c r="B63" s="243" t="s">
        <v>333</v>
      </c>
      <c r="C63" s="244"/>
      <c r="D63" s="244"/>
      <c r="E63" s="244"/>
      <c r="F63" s="245" t="s">
        <v>334</v>
      </c>
      <c r="G63" s="244"/>
      <c r="H63" s="95"/>
      <c r="I63" s="95"/>
      <c r="J63" s="95"/>
      <c r="K63" s="95"/>
      <c r="L63" s="95"/>
      <c r="M63" s="123"/>
      <c r="N63" s="124"/>
      <c r="O63" s="125"/>
      <c r="P63" s="126"/>
      <c r="Q63" s="95"/>
    </row>
    <row r="64" spans="1:26" ht="21.6" x14ac:dyDescent="0.65">
      <c r="A64" s="94"/>
      <c r="B64" s="246" t="s">
        <v>151</v>
      </c>
      <c r="C64" s="248">
        <f>L62*100/I62</f>
        <v>86.581196581196565</v>
      </c>
      <c r="D64" s="244"/>
      <c r="E64" s="244"/>
      <c r="F64" s="246" t="s">
        <v>151</v>
      </c>
      <c r="G64" s="250">
        <f>O62*100/F62</f>
        <v>80.977502880358969</v>
      </c>
      <c r="H64" s="95"/>
      <c r="I64" s="95"/>
      <c r="J64" s="95"/>
      <c r="K64" s="95"/>
      <c r="L64" s="95"/>
      <c r="M64" s="95"/>
      <c r="N64" s="96"/>
      <c r="O64" s="95"/>
      <c r="P64" s="95"/>
      <c r="Q64" s="114"/>
    </row>
    <row r="65" spans="1:17" ht="21.6" x14ac:dyDescent="0.65">
      <c r="A65" s="114"/>
      <c r="B65" s="247" t="s">
        <v>107</v>
      </c>
      <c r="C65" s="249">
        <f>M62*100/J62</f>
        <v>68.122444700702374</v>
      </c>
      <c r="D65" s="247"/>
      <c r="E65" s="247"/>
      <c r="F65" s="247" t="s">
        <v>107</v>
      </c>
      <c r="G65" s="251">
        <f>P62*100/G62</f>
        <v>58.990661572979199</v>
      </c>
      <c r="H65" s="69"/>
      <c r="I65" s="69"/>
      <c r="J65" s="69"/>
      <c r="K65" s="69"/>
      <c r="L65" s="69"/>
      <c r="M65" s="69"/>
      <c r="N65" s="69"/>
      <c r="O65" s="57"/>
      <c r="P65" s="114"/>
      <c r="Q65" s="114"/>
    </row>
    <row r="66" spans="1:17" ht="21.6" x14ac:dyDescent="0.65">
      <c r="A66" s="114"/>
      <c r="B66" s="247"/>
      <c r="C66" s="247"/>
      <c r="D66" s="247"/>
      <c r="E66" s="247"/>
      <c r="F66" s="247"/>
      <c r="G66" s="247"/>
      <c r="H66" s="114"/>
      <c r="I66" s="114"/>
      <c r="J66" s="114"/>
      <c r="K66" s="114"/>
      <c r="L66" s="114"/>
      <c r="M66" s="60"/>
      <c r="O66" s="114"/>
      <c r="P66" s="114"/>
      <c r="Q66" s="114"/>
    </row>
    <row r="67" spans="1:17" x14ac:dyDescent="0.6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60"/>
      <c r="O67" s="114"/>
      <c r="P67" s="114"/>
      <c r="Q67" s="114"/>
    </row>
    <row r="68" spans="1:17" x14ac:dyDescent="0.6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60"/>
      <c r="O68" s="114"/>
      <c r="P68" s="114"/>
      <c r="Q68" s="114"/>
    </row>
    <row r="69" spans="1:17" x14ac:dyDescent="0.65">
      <c r="A69" s="114"/>
      <c r="B69" s="142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42"/>
      <c r="O69" s="114"/>
      <c r="P69" s="114"/>
      <c r="Q69" s="114"/>
    </row>
    <row r="71" spans="1:17" x14ac:dyDescent="0.65">
      <c r="H71" s="43"/>
      <c r="I71" s="43"/>
      <c r="J71" s="43"/>
      <c r="K71" s="43"/>
      <c r="L71" s="43"/>
      <c r="M71" s="43"/>
      <c r="N71" s="69"/>
    </row>
    <row r="72" spans="1:17" x14ac:dyDescent="0.65">
      <c r="H72" s="33"/>
      <c r="I72" s="33"/>
      <c r="J72" s="33"/>
      <c r="K72" s="33"/>
      <c r="L72" s="33"/>
      <c r="M72" s="33"/>
      <c r="N72" s="70"/>
    </row>
    <row r="73" spans="1:17" x14ac:dyDescent="0.65">
      <c r="H73" s="44"/>
      <c r="I73" s="44"/>
      <c r="J73" s="44"/>
      <c r="K73" s="44"/>
      <c r="L73" s="44"/>
      <c r="M73" s="44"/>
      <c r="N73" s="45"/>
    </row>
    <row r="74" spans="1:17" x14ac:dyDescent="0.65">
      <c r="H74" s="45"/>
      <c r="I74" s="45"/>
      <c r="J74" s="45"/>
      <c r="K74" s="45"/>
      <c r="L74" s="45"/>
      <c r="M74" s="45"/>
      <c r="N74" s="45"/>
    </row>
    <row r="75" spans="1:17" x14ac:dyDescent="0.65">
      <c r="H75" s="43"/>
      <c r="I75" s="43"/>
      <c r="J75" s="43"/>
      <c r="K75" s="43"/>
      <c r="L75" s="43"/>
      <c r="M75" s="43"/>
      <c r="N75" s="69"/>
    </row>
    <row r="76" spans="1:17" x14ac:dyDescent="0.65">
      <c r="H76" s="43"/>
      <c r="I76" s="43"/>
      <c r="J76" s="43"/>
      <c r="K76" s="43"/>
      <c r="L76" s="43"/>
      <c r="M76" s="43"/>
      <c r="N76" s="69"/>
    </row>
    <row r="77" spans="1:17" x14ac:dyDescent="0.65">
      <c r="H77" s="43"/>
      <c r="I77" s="43"/>
      <c r="J77" s="43"/>
      <c r="K77" s="43"/>
      <c r="L77" s="43"/>
      <c r="M77" s="43"/>
      <c r="N77" s="69"/>
    </row>
    <row r="78" spans="1:17" x14ac:dyDescent="0.65">
      <c r="H78" s="43"/>
      <c r="I78" s="43"/>
      <c r="J78" s="43"/>
      <c r="K78" s="43"/>
      <c r="L78" s="43"/>
      <c r="M78" s="43"/>
      <c r="N78" s="69"/>
    </row>
    <row r="79" spans="1:17" x14ac:dyDescent="0.65">
      <c r="H79" s="43"/>
      <c r="I79" s="43"/>
      <c r="J79" s="43"/>
      <c r="K79" s="43"/>
      <c r="L79" s="43"/>
      <c r="M79" s="43"/>
      <c r="N79" s="69"/>
    </row>
    <row r="80" spans="1:17" x14ac:dyDescent="0.65">
      <c r="H80" s="34"/>
      <c r="I80" s="34"/>
      <c r="J80" s="34"/>
      <c r="K80" s="34"/>
      <c r="L80" s="34"/>
      <c r="M80" s="34"/>
      <c r="N80" s="68"/>
    </row>
    <row r="81" spans="8:14" x14ac:dyDescent="0.65">
      <c r="H81" s="43"/>
      <c r="I81" s="43"/>
      <c r="J81" s="43"/>
      <c r="K81" s="43"/>
      <c r="L81" s="43"/>
      <c r="M81" s="43"/>
      <c r="N81" s="69"/>
    </row>
    <row r="82" spans="8:14" x14ac:dyDescent="0.65">
      <c r="H82" s="43"/>
      <c r="I82" s="43"/>
      <c r="J82" s="43"/>
      <c r="K82" s="43"/>
      <c r="L82" s="43"/>
      <c r="M82" s="43"/>
      <c r="N82" s="69"/>
    </row>
    <row r="83" spans="8:14" x14ac:dyDescent="0.65">
      <c r="H83" s="43"/>
      <c r="I83" s="43"/>
      <c r="J83" s="43"/>
      <c r="K83" s="43"/>
      <c r="L83" s="43"/>
      <c r="M83" s="43"/>
      <c r="N83" s="69"/>
    </row>
    <row r="84" spans="8:14" x14ac:dyDescent="0.65">
      <c r="H84" s="46"/>
      <c r="I84" s="46"/>
      <c r="J84" s="46"/>
      <c r="K84" s="46"/>
      <c r="L84" s="46"/>
      <c r="M84" s="46"/>
      <c r="N84" s="71"/>
    </row>
    <row r="85" spans="8:14" x14ac:dyDescent="0.65">
      <c r="H85" s="43"/>
      <c r="I85" s="43"/>
      <c r="J85" s="43"/>
      <c r="K85" s="43"/>
      <c r="L85" s="43"/>
      <c r="M85" s="43"/>
      <c r="N85" s="69"/>
    </row>
    <row r="86" spans="8:14" x14ac:dyDescent="0.65">
      <c r="H86" s="47"/>
      <c r="I86" s="47"/>
      <c r="J86" s="47"/>
      <c r="K86" s="47"/>
      <c r="L86" s="47"/>
      <c r="M86" s="47"/>
      <c r="N86" s="72"/>
    </row>
    <row r="87" spans="8:14" x14ac:dyDescent="0.65">
      <c r="H87" s="47"/>
      <c r="I87" s="47"/>
      <c r="J87" s="47"/>
      <c r="K87" s="47"/>
      <c r="L87" s="47"/>
      <c r="M87" s="47"/>
      <c r="N87" s="72"/>
    </row>
    <row r="88" spans="8:14" x14ac:dyDescent="0.65">
      <c r="H88" s="30"/>
      <c r="I88" s="30"/>
      <c r="J88" s="30"/>
      <c r="K88" s="30"/>
      <c r="L88" s="30"/>
      <c r="M88" s="30"/>
      <c r="N88" s="68"/>
    </row>
    <row r="89" spans="8:14" x14ac:dyDescent="0.65">
      <c r="H89" s="30"/>
      <c r="I89" s="30"/>
      <c r="J89" s="30"/>
      <c r="K89" s="30"/>
      <c r="L89" s="30"/>
      <c r="M89" s="30"/>
      <c r="N89" s="68"/>
    </row>
    <row r="90" spans="8:14" x14ac:dyDescent="0.65">
      <c r="H90" s="48"/>
      <c r="I90" s="48"/>
      <c r="J90" s="48"/>
      <c r="K90" s="48"/>
      <c r="L90" s="48"/>
      <c r="M90" s="48"/>
      <c r="N90" s="70"/>
    </row>
    <row r="91" spans="8:14" x14ac:dyDescent="0.65">
      <c r="H91" s="30"/>
      <c r="I91" s="30"/>
      <c r="J91" s="30"/>
      <c r="K91" s="30"/>
      <c r="L91" s="30"/>
      <c r="M91" s="30"/>
      <c r="N91" s="68"/>
    </row>
    <row r="92" spans="8:14" x14ac:dyDescent="0.65">
      <c r="H92" s="30"/>
      <c r="I92" s="30"/>
      <c r="J92" s="30"/>
      <c r="K92" s="30"/>
      <c r="L92" s="30"/>
      <c r="M92" s="30"/>
      <c r="N92" s="68"/>
    </row>
    <row r="93" spans="8:14" x14ac:dyDescent="0.65">
      <c r="H93" s="49"/>
      <c r="I93" s="49"/>
      <c r="J93" s="49"/>
      <c r="K93" s="49"/>
      <c r="L93" s="49"/>
      <c r="M93" s="49"/>
      <c r="N93" s="74"/>
    </row>
    <row r="94" spans="8:14" x14ac:dyDescent="0.65">
      <c r="H94" s="48"/>
      <c r="I94" s="48"/>
      <c r="J94" s="48"/>
      <c r="K94" s="48"/>
      <c r="L94" s="48"/>
      <c r="M94" s="48"/>
      <c r="N94" s="70"/>
    </row>
    <row r="95" spans="8:14" x14ac:dyDescent="0.65">
      <c r="H95" s="30"/>
      <c r="I95" s="30"/>
      <c r="J95" s="30"/>
      <c r="K95" s="30"/>
      <c r="L95" s="30"/>
      <c r="M95" s="30"/>
      <c r="N95" s="68"/>
    </row>
    <row r="96" spans="8:14" x14ac:dyDescent="0.65">
      <c r="H96" s="29"/>
      <c r="I96" s="29"/>
      <c r="J96" s="29"/>
      <c r="K96" s="29"/>
      <c r="L96" s="29"/>
      <c r="M96" s="29"/>
      <c r="N96" s="69"/>
    </row>
    <row r="97" spans="8:14" x14ac:dyDescent="0.65">
      <c r="H97" s="30"/>
      <c r="I97" s="30"/>
      <c r="J97" s="30"/>
      <c r="K97" s="30"/>
      <c r="L97" s="30"/>
      <c r="M97" s="30"/>
      <c r="N97" s="68"/>
    </row>
    <row r="98" spans="8:14" x14ac:dyDescent="0.65">
      <c r="H98" s="29"/>
      <c r="I98" s="29"/>
      <c r="J98" s="29"/>
      <c r="K98" s="29"/>
      <c r="L98" s="29"/>
      <c r="M98" s="29"/>
      <c r="N98" s="69"/>
    </row>
    <row r="99" spans="8:14" x14ac:dyDescent="0.65">
      <c r="H99" s="25"/>
      <c r="I99" s="25"/>
      <c r="J99" s="25"/>
      <c r="K99" s="25"/>
      <c r="L99" s="25"/>
      <c r="M99" s="25"/>
      <c r="N99" s="73"/>
    </row>
    <row r="100" spans="8:14" x14ac:dyDescent="0.65">
      <c r="H100" s="34"/>
      <c r="I100" s="34"/>
      <c r="J100" s="34"/>
      <c r="K100" s="34"/>
      <c r="L100" s="34"/>
      <c r="M100" s="34"/>
      <c r="N100" s="68"/>
    </row>
    <row r="101" spans="8:14" x14ac:dyDescent="0.65">
      <c r="H101" s="34"/>
      <c r="I101" s="34"/>
      <c r="J101" s="34"/>
      <c r="K101" s="34"/>
      <c r="L101" s="34"/>
      <c r="M101" s="34"/>
      <c r="N101" s="68"/>
    </row>
    <row r="102" spans="8:14" x14ac:dyDescent="0.65">
      <c r="H102" s="34"/>
      <c r="I102" s="34"/>
      <c r="J102" s="34"/>
      <c r="K102" s="34"/>
      <c r="L102" s="34"/>
      <c r="M102" s="34"/>
      <c r="N102" s="68"/>
    </row>
    <row r="103" spans="8:14" x14ac:dyDescent="0.65">
      <c r="H103" s="34"/>
      <c r="I103" s="34"/>
      <c r="J103" s="34"/>
      <c r="K103" s="34"/>
      <c r="L103" s="34"/>
      <c r="M103" s="34"/>
      <c r="N103" s="68"/>
    </row>
    <row r="104" spans="8:14" x14ac:dyDescent="0.65">
      <c r="H104" s="50"/>
      <c r="I104" s="50"/>
      <c r="J104" s="50"/>
      <c r="K104" s="50"/>
      <c r="L104" s="50"/>
      <c r="M104" s="50"/>
      <c r="N104" s="75"/>
    </row>
    <row r="105" spans="8:14" x14ac:dyDescent="0.65">
      <c r="H105" s="34"/>
      <c r="I105" s="34"/>
      <c r="J105" s="34"/>
      <c r="K105" s="34"/>
      <c r="L105" s="34"/>
      <c r="M105" s="34"/>
      <c r="N105" s="68"/>
    </row>
    <row r="106" spans="8:14" x14ac:dyDescent="0.65">
      <c r="H106" s="44"/>
      <c r="I106" s="44"/>
      <c r="J106" s="44"/>
      <c r="K106" s="44"/>
      <c r="L106" s="44"/>
      <c r="M106" s="44"/>
      <c r="N106" s="45"/>
    </row>
    <row r="107" spans="8:14" x14ac:dyDescent="0.65">
      <c r="H107" s="44"/>
      <c r="I107" s="44"/>
      <c r="J107" s="44"/>
      <c r="K107" s="44"/>
      <c r="L107" s="44"/>
      <c r="M107" s="44"/>
      <c r="N107" s="45"/>
    </row>
    <row r="108" spans="8:14" x14ac:dyDescent="0.65">
      <c r="H108" s="50"/>
      <c r="I108" s="50"/>
      <c r="J108" s="50"/>
      <c r="K108" s="50"/>
      <c r="L108" s="50"/>
      <c r="M108" s="50"/>
      <c r="N108" s="75"/>
    </row>
    <row r="109" spans="8:14" x14ac:dyDescent="0.65">
      <c r="H109" s="31"/>
      <c r="I109" s="31"/>
      <c r="J109" s="31"/>
      <c r="K109" s="31"/>
      <c r="L109" s="31"/>
      <c r="M109" s="31"/>
      <c r="N109" s="73"/>
    </row>
    <row r="110" spans="8:14" x14ac:dyDescent="0.65">
      <c r="H110" s="31"/>
      <c r="I110" s="31"/>
      <c r="J110" s="31"/>
      <c r="K110" s="31"/>
      <c r="L110" s="31"/>
      <c r="M110" s="31"/>
      <c r="N110" s="73"/>
    </row>
    <row r="111" spans="8:14" x14ac:dyDescent="0.65">
      <c r="H111" s="33"/>
      <c r="I111" s="33"/>
      <c r="J111" s="33"/>
      <c r="K111" s="33"/>
      <c r="L111" s="33"/>
      <c r="M111" s="33"/>
      <c r="N111" s="70"/>
    </row>
    <row r="112" spans="8:14" x14ac:dyDescent="0.65">
      <c r="H112" s="34"/>
      <c r="I112" s="34"/>
      <c r="J112" s="34"/>
      <c r="K112" s="34"/>
      <c r="L112" s="34"/>
      <c r="M112" s="34"/>
      <c r="N112" s="68"/>
    </row>
    <row r="113" spans="8:14" x14ac:dyDescent="0.65">
      <c r="H113" s="34"/>
      <c r="I113" s="34"/>
      <c r="J113" s="34"/>
      <c r="K113" s="34"/>
      <c r="L113" s="34"/>
      <c r="M113" s="34"/>
      <c r="N113" s="68"/>
    </row>
    <row r="114" spans="8:14" x14ac:dyDescent="0.65">
      <c r="H114" s="31"/>
      <c r="I114" s="31"/>
      <c r="J114" s="31"/>
      <c r="K114" s="31"/>
      <c r="L114" s="31"/>
      <c r="M114" s="31"/>
      <c r="N114" s="73"/>
    </row>
    <row r="115" spans="8:14" x14ac:dyDescent="0.65">
      <c r="H115" s="34"/>
      <c r="I115" s="34"/>
      <c r="J115" s="34"/>
      <c r="K115" s="34"/>
      <c r="L115" s="34"/>
      <c r="M115" s="34"/>
      <c r="N115" s="68"/>
    </row>
    <row r="116" spans="8:14" x14ac:dyDescent="0.65">
      <c r="H116" s="31"/>
      <c r="I116" s="31"/>
      <c r="J116" s="31"/>
      <c r="K116" s="31"/>
      <c r="L116" s="31"/>
      <c r="M116" s="31"/>
      <c r="N116" s="73"/>
    </row>
    <row r="117" spans="8:14" x14ac:dyDescent="0.65">
      <c r="H117" s="31"/>
      <c r="I117" s="31"/>
      <c r="J117" s="31"/>
      <c r="K117" s="31"/>
      <c r="L117" s="31"/>
      <c r="M117" s="31"/>
      <c r="N117" s="73"/>
    </row>
    <row r="118" spans="8:14" x14ac:dyDescent="0.65">
      <c r="H118" s="31"/>
      <c r="I118" s="31"/>
      <c r="J118" s="31"/>
      <c r="K118" s="31"/>
      <c r="L118" s="31"/>
      <c r="M118" s="31"/>
      <c r="N118" s="73"/>
    </row>
    <row r="119" spans="8:14" x14ac:dyDescent="0.65">
      <c r="H119" s="50"/>
      <c r="I119" s="50"/>
      <c r="J119" s="50"/>
      <c r="K119" s="50"/>
      <c r="L119" s="50"/>
      <c r="M119" s="50"/>
      <c r="N119" s="75"/>
    </row>
    <row r="120" spans="8:14" x14ac:dyDescent="0.65">
      <c r="H120" s="31"/>
      <c r="I120" s="31"/>
      <c r="J120" s="31"/>
      <c r="K120" s="31"/>
      <c r="L120" s="31"/>
      <c r="M120" s="31"/>
      <c r="N120" s="73"/>
    </row>
    <row r="121" spans="8:14" x14ac:dyDescent="0.65">
      <c r="H121" s="34"/>
      <c r="I121" s="34"/>
      <c r="J121" s="34"/>
      <c r="K121" s="34"/>
      <c r="L121" s="34"/>
      <c r="M121" s="34"/>
      <c r="N121" s="68"/>
    </row>
    <row r="122" spans="8:14" x14ac:dyDescent="0.65">
      <c r="H122" s="34"/>
      <c r="I122" s="34"/>
      <c r="J122" s="34"/>
      <c r="K122" s="34"/>
      <c r="L122" s="34"/>
      <c r="M122" s="34"/>
      <c r="N122" s="68"/>
    </row>
    <row r="123" spans="8:14" x14ac:dyDescent="0.65">
      <c r="H123" s="44"/>
      <c r="I123" s="44"/>
      <c r="J123" s="44"/>
      <c r="K123" s="44"/>
      <c r="L123" s="44"/>
      <c r="M123" s="44"/>
      <c r="N123" s="45"/>
    </row>
    <row r="124" spans="8:14" x14ac:dyDescent="0.65">
      <c r="H124" s="34"/>
      <c r="I124" s="34"/>
      <c r="J124" s="34"/>
      <c r="K124" s="34"/>
      <c r="L124" s="34"/>
      <c r="M124" s="34"/>
      <c r="N124" s="68"/>
    </row>
    <row r="125" spans="8:14" x14ac:dyDescent="0.65">
      <c r="H125" s="33"/>
      <c r="I125" s="33"/>
      <c r="J125" s="33"/>
      <c r="K125" s="33"/>
      <c r="L125" s="33"/>
      <c r="M125" s="33"/>
      <c r="N125" s="70"/>
    </row>
    <row r="126" spans="8:14" x14ac:dyDescent="0.65">
      <c r="H126" s="33"/>
      <c r="I126" s="33"/>
      <c r="J126" s="33"/>
      <c r="K126" s="33"/>
      <c r="L126" s="33"/>
      <c r="M126" s="33"/>
      <c r="N126" s="70"/>
    </row>
    <row r="127" spans="8:14" x14ac:dyDescent="0.65">
      <c r="H127" s="31"/>
      <c r="I127" s="31"/>
      <c r="J127" s="31"/>
      <c r="K127" s="31"/>
      <c r="L127" s="31"/>
      <c r="M127" s="31"/>
      <c r="N127" s="73"/>
    </row>
    <row r="128" spans="8:14" x14ac:dyDescent="0.65">
      <c r="H128" s="44"/>
      <c r="I128" s="44"/>
      <c r="J128" s="44"/>
      <c r="K128" s="44"/>
      <c r="L128" s="44"/>
      <c r="M128" s="44"/>
      <c r="N128" s="45"/>
    </row>
    <row r="129" spans="8:14" x14ac:dyDescent="0.65">
      <c r="H129" s="33"/>
      <c r="I129" s="33"/>
      <c r="J129" s="33"/>
      <c r="K129" s="33"/>
      <c r="L129" s="33"/>
      <c r="M129" s="33"/>
      <c r="N129" s="70"/>
    </row>
    <row r="130" spans="8:14" x14ac:dyDescent="0.65">
      <c r="H130" s="33"/>
      <c r="I130" s="33"/>
      <c r="J130" s="33"/>
      <c r="K130" s="33"/>
      <c r="L130" s="33"/>
      <c r="M130" s="33"/>
      <c r="N130" s="70"/>
    </row>
    <row r="131" spans="8:14" x14ac:dyDescent="0.65">
      <c r="H131" s="33"/>
      <c r="I131" s="33"/>
      <c r="J131" s="33"/>
      <c r="K131" s="33"/>
      <c r="L131" s="33"/>
      <c r="M131" s="33"/>
      <c r="N131" s="70"/>
    </row>
    <row r="132" spans="8:14" x14ac:dyDescent="0.65">
      <c r="H132" s="33"/>
      <c r="I132" s="33"/>
      <c r="J132" s="33"/>
      <c r="K132" s="33"/>
      <c r="L132" s="33"/>
      <c r="M132" s="33"/>
      <c r="N132" s="70"/>
    </row>
    <row r="133" spans="8:14" x14ac:dyDescent="0.65">
      <c r="H133" s="33"/>
      <c r="I133" s="33"/>
      <c r="J133" s="33"/>
      <c r="K133" s="33"/>
      <c r="L133" s="33"/>
      <c r="M133" s="33"/>
      <c r="N133" s="70"/>
    </row>
    <row r="134" spans="8:14" x14ac:dyDescent="0.65">
      <c r="H134" s="33"/>
      <c r="I134" s="33"/>
      <c r="J134" s="33"/>
      <c r="K134" s="33"/>
      <c r="L134" s="33"/>
      <c r="M134" s="33"/>
      <c r="N134" s="70"/>
    </row>
    <row r="135" spans="8:14" x14ac:dyDescent="0.65">
      <c r="H135" s="33"/>
      <c r="I135" s="33"/>
      <c r="J135" s="33"/>
      <c r="K135" s="33"/>
      <c r="L135" s="33"/>
      <c r="M135" s="33"/>
      <c r="N135" s="70"/>
    </row>
    <row r="136" spans="8:14" x14ac:dyDescent="0.65">
      <c r="H136" s="32"/>
      <c r="I136" s="32"/>
      <c r="J136" s="32"/>
      <c r="K136" s="32"/>
      <c r="L136" s="32"/>
      <c r="M136" s="32"/>
      <c r="N136" s="42"/>
    </row>
    <row r="137" spans="8:14" x14ac:dyDescent="0.65">
      <c r="H137" s="29"/>
      <c r="I137" s="29"/>
      <c r="J137" s="29"/>
      <c r="K137" s="29"/>
      <c r="L137" s="29"/>
      <c r="M137" s="29"/>
      <c r="N137" s="69"/>
    </row>
    <row r="138" spans="8:14" x14ac:dyDescent="0.65">
      <c r="H138" s="30"/>
      <c r="I138" s="30"/>
      <c r="J138" s="30"/>
      <c r="K138" s="30"/>
      <c r="L138" s="30"/>
      <c r="M138" s="30"/>
      <c r="N138" s="68"/>
    </row>
    <row r="139" spans="8:14" x14ac:dyDescent="0.65">
      <c r="H139" s="30"/>
      <c r="I139" s="30"/>
      <c r="J139" s="30"/>
      <c r="K139" s="30"/>
      <c r="L139" s="30"/>
      <c r="M139" s="30"/>
      <c r="N139" s="68"/>
    </row>
    <row r="140" spans="8:14" x14ac:dyDescent="0.65">
      <c r="H140" s="30"/>
      <c r="I140" s="30"/>
      <c r="J140" s="30"/>
      <c r="K140" s="30"/>
      <c r="L140" s="30"/>
      <c r="M140" s="30"/>
      <c r="N140" s="68"/>
    </row>
    <row r="141" spans="8:14" x14ac:dyDescent="0.65">
      <c r="H141" s="30"/>
      <c r="I141" s="30"/>
      <c r="J141" s="30"/>
      <c r="K141" s="30"/>
      <c r="L141" s="30"/>
      <c r="M141" s="30"/>
      <c r="N141" s="68"/>
    </row>
    <row r="142" spans="8:14" x14ac:dyDescent="0.65">
      <c r="H142" s="31"/>
      <c r="I142" s="31"/>
      <c r="J142" s="31"/>
      <c r="K142" s="31"/>
      <c r="L142" s="31"/>
      <c r="M142" s="31"/>
      <c r="N142" s="73"/>
    </row>
    <row r="143" spans="8:14" x14ac:dyDescent="0.65">
      <c r="H143" s="31"/>
      <c r="I143" s="31"/>
      <c r="J143" s="31"/>
      <c r="K143" s="31"/>
      <c r="L143" s="31"/>
      <c r="M143" s="31"/>
      <c r="N143" s="73"/>
    </row>
    <row r="144" spans="8:14" x14ac:dyDescent="0.65">
      <c r="H144" s="43"/>
      <c r="I144" s="43"/>
      <c r="J144" s="43"/>
      <c r="K144" s="43"/>
      <c r="L144" s="43"/>
      <c r="M144" s="43"/>
      <c r="N144" s="69"/>
    </row>
    <row r="145" spans="8:14" x14ac:dyDescent="0.65">
      <c r="H145" s="31"/>
      <c r="I145" s="31"/>
      <c r="J145" s="31"/>
      <c r="K145" s="31"/>
      <c r="L145" s="31"/>
      <c r="M145" s="31"/>
      <c r="N145" s="73"/>
    </row>
    <row r="146" spans="8:14" x14ac:dyDescent="0.65">
      <c r="H146" s="33"/>
      <c r="I146" s="33"/>
      <c r="J146" s="33"/>
      <c r="K146" s="33"/>
      <c r="L146" s="33"/>
      <c r="M146" s="33"/>
      <c r="N146" s="70"/>
    </row>
    <row r="147" spans="8:14" x14ac:dyDescent="0.65">
      <c r="H147" s="43"/>
      <c r="I147" s="43"/>
      <c r="J147" s="43"/>
      <c r="K147" s="43"/>
      <c r="L147" s="43"/>
      <c r="M147" s="43"/>
      <c r="N147" s="69"/>
    </row>
    <row r="148" spans="8:14" x14ac:dyDescent="0.65">
      <c r="H148" s="34"/>
      <c r="I148" s="34"/>
      <c r="J148" s="34"/>
      <c r="K148" s="34"/>
      <c r="L148" s="34"/>
      <c r="M148" s="34"/>
      <c r="N148" s="68"/>
    </row>
    <row r="149" spans="8:14" x14ac:dyDescent="0.65">
      <c r="H149" s="29"/>
      <c r="I149" s="29"/>
      <c r="J149" s="29"/>
      <c r="K149" s="29"/>
      <c r="L149" s="29"/>
      <c r="M149" s="29"/>
      <c r="N149" s="69"/>
    </row>
    <row r="150" spans="8:14" x14ac:dyDescent="0.65">
      <c r="H150" s="29"/>
      <c r="I150" s="29"/>
      <c r="J150" s="29"/>
      <c r="K150" s="29"/>
      <c r="L150" s="29"/>
      <c r="M150" s="29"/>
      <c r="N150" s="69"/>
    </row>
    <row r="151" spans="8:14" x14ac:dyDescent="0.65">
      <c r="H151" s="30"/>
      <c r="I151" s="30"/>
      <c r="J151" s="30"/>
      <c r="K151" s="30"/>
      <c r="L151" s="30"/>
      <c r="M151" s="30"/>
      <c r="N151" s="68"/>
    </row>
    <row r="152" spans="8:14" x14ac:dyDescent="0.65">
      <c r="H152" s="29"/>
      <c r="I152" s="29"/>
      <c r="J152" s="29"/>
      <c r="K152" s="29"/>
      <c r="L152" s="29"/>
      <c r="M152" s="29"/>
      <c r="N152" s="69"/>
    </row>
    <row r="153" spans="8:14" x14ac:dyDescent="0.65">
      <c r="H153" s="51"/>
      <c r="I153" s="51"/>
      <c r="J153" s="51"/>
      <c r="K153" s="51"/>
      <c r="L153" s="51"/>
      <c r="M153" s="51"/>
      <c r="N153" s="76"/>
    </row>
  </sheetData>
  <mergeCells count="12">
    <mergeCell ref="H9:J9"/>
    <mergeCell ref="K9:M9"/>
    <mergeCell ref="A62:B62"/>
    <mergeCell ref="A1:Q1"/>
    <mergeCell ref="A9:A10"/>
    <mergeCell ref="B9:B10"/>
    <mergeCell ref="C9:C10"/>
    <mergeCell ref="D9:D10"/>
    <mergeCell ref="E9:G9"/>
    <mergeCell ref="Q9:Q10"/>
    <mergeCell ref="N9:P9"/>
    <mergeCell ref="P8:Q8"/>
  </mergeCells>
  <pageMargins left="0" right="0" top="0.35433070866141703" bottom="0.196850393700787" header="0.31496062992126" footer="0.31496062992126"/>
  <pageSetup paperSize="9" scale="6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5" sqref="A5"/>
    </sheetView>
  </sheetViews>
  <sheetFormatPr defaultColWidth="8.6640625" defaultRowHeight="21" x14ac:dyDescent="0.65"/>
  <cols>
    <col min="1" max="1" width="13.77734375" style="3" customWidth="1"/>
    <col min="2" max="2" width="59.77734375" style="3" customWidth="1"/>
    <col min="3" max="3" width="11.44140625" style="3" customWidth="1"/>
    <col min="4" max="4" width="7.5546875" style="3" customWidth="1"/>
    <col min="5" max="7" width="10.109375" style="3" customWidth="1"/>
    <col min="8" max="10" width="9.88671875" style="3" customWidth="1"/>
    <col min="11" max="11" width="9.109375" style="3" customWidth="1"/>
    <col min="12" max="12" width="10.33203125" style="3" customWidth="1"/>
    <col min="13" max="14" width="9.88671875" style="3" customWidth="1"/>
    <col min="15" max="15" width="9.44140625" style="3" customWidth="1"/>
    <col min="16" max="16" width="9.88671875" style="3" bestFit="1" customWidth="1"/>
    <col min="17" max="16384" width="8.6640625" style="3"/>
  </cols>
  <sheetData>
    <row r="1" spans="1:17" ht="24.6" customHeight="1" x14ac:dyDescent="0.65">
      <c r="A1" s="405" t="s">
        <v>337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x14ac:dyDescent="0.65">
      <c r="A2" s="199" t="s">
        <v>117</v>
      </c>
      <c r="B2" s="199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x14ac:dyDescent="0.65">
      <c r="A3" s="199" t="s">
        <v>434</v>
      </c>
      <c r="B3" s="199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x14ac:dyDescent="0.65">
      <c r="A4" s="199" t="s">
        <v>13</v>
      </c>
      <c r="B4" s="19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x14ac:dyDescent="0.65">
      <c r="A5" s="199" t="s">
        <v>439</v>
      </c>
      <c r="B5" s="199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x14ac:dyDescent="0.65">
      <c r="A6" s="199" t="s">
        <v>94</v>
      </c>
      <c r="B6" s="199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24" x14ac:dyDescent="0.65">
      <c r="A7" s="199" t="s">
        <v>14</v>
      </c>
      <c r="B7" s="199"/>
      <c r="C7" s="260">
        <v>264.32</v>
      </c>
      <c r="D7" s="139"/>
      <c r="E7" s="139"/>
      <c r="F7" s="139"/>
      <c r="G7" s="139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7.25" customHeight="1" x14ac:dyDescent="0.6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408" t="s">
        <v>15</v>
      </c>
      <c r="Q8" s="408"/>
    </row>
    <row r="9" spans="1:17" ht="18.600000000000001" customHeight="1" x14ac:dyDescent="0.65">
      <c r="A9" s="406" t="s">
        <v>16</v>
      </c>
      <c r="B9" s="406" t="s">
        <v>17</v>
      </c>
      <c r="C9" s="406" t="s">
        <v>18</v>
      </c>
      <c r="D9" s="406" t="s">
        <v>19</v>
      </c>
      <c r="E9" s="407" t="s">
        <v>20</v>
      </c>
      <c r="F9" s="407"/>
      <c r="G9" s="407"/>
      <c r="H9" s="407" t="s">
        <v>338</v>
      </c>
      <c r="I9" s="407"/>
      <c r="J9" s="407"/>
      <c r="K9" s="407" t="s">
        <v>339</v>
      </c>
      <c r="L9" s="407"/>
      <c r="M9" s="407"/>
      <c r="N9" s="407" t="s">
        <v>346</v>
      </c>
      <c r="O9" s="407"/>
      <c r="P9" s="407"/>
      <c r="Q9" s="406" t="s">
        <v>21</v>
      </c>
    </row>
    <row r="10" spans="1:17" ht="16.2" customHeight="1" x14ac:dyDescent="0.65">
      <c r="A10" s="406"/>
      <c r="B10" s="406"/>
      <c r="C10" s="406"/>
      <c r="D10" s="406"/>
      <c r="E10" s="273" t="s">
        <v>22</v>
      </c>
      <c r="F10" s="273" t="s">
        <v>23</v>
      </c>
      <c r="G10" s="273" t="s">
        <v>24</v>
      </c>
      <c r="H10" s="273" t="s">
        <v>22</v>
      </c>
      <c r="I10" s="273" t="s">
        <v>23</v>
      </c>
      <c r="J10" s="273" t="s">
        <v>24</v>
      </c>
      <c r="K10" s="273" t="s">
        <v>22</v>
      </c>
      <c r="L10" s="274" t="s">
        <v>25</v>
      </c>
      <c r="M10" s="274" t="s">
        <v>328</v>
      </c>
      <c r="N10" s="273" t="s">
        <v>22</v>
      </c>
      <c r="O10" s="274" t="s">
        <v>25</v>
      </c>
      <c r="P10" s="274" t="s">
        <v>328</v>
      </c>
      <c r="Q10" s="406"/>
    </row>
    <row r="11" spans="1:17" ht="17.399999999999999" customHeight="1" x14ac:dyDescent="0.6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11</v>
      </c>
      <c r="I11" s="21">
        <v>12</v>
      </c>
      <c r="J11" s="21">
        <v>13</v>
      </c>
      <c r="K11" s="21">
        <v>14</v>
      </c>
      <c r="L11" s="21">
        <v>15</v>
      </c>
      <c r="M11" s="21">
        <v>16</v>
      </c>
      <c r="N11" s="21">
        <v>14</v>
      </c>
      <c r="O11" s="21">
        <v>15</v>
      </c>
      <c r="P11" s="21">
        <v>16</v>
      </c>
      <c r="Q11" s="21">
        <v>17</v>
      </c>
    </row>
    <row r="12" spans="1:17" ht="21.6" customHeight="1" x14ac:dyDescent="0.65">
      <c r="A12" s="403" t="s">
        <v>244</v>
      </c>
      <c r="B12" s="404"/>
      <c r="C12" s="97"/>
      <c r="D12" s="21"/>
      <c r="E12" s="21"/>
      <c r="F12" s="21"/>
      <c r="G12" s="21"/>
      <c r="H12" s="140"/>
      <c r="I12" s="140"/>
      <c r="J12" s="140"/>
      <c r="K12" s="140"/>
      <c r="L12" s="140"/>
      <c r="M12" s="140"/>
      <c r="N12" s="140"/>
      <c r="O12" s="140">
        <v>0</v>
      </c>
      <c r="P12" s="140"/>
      <c r="Q12" s="140"/>
    </row>
    <row r="13" spans="1:17" ht="35.4" customHeight="1" x14ac:dyDescent="0.65">
      <c r="A13" s="19" t="s">
        <v>245</v>
      </c>
      <c r="B13" s="190" t="s">
        <v>246</v>
      </c>
      <c r="C13" s="98">
        <v>31159</v>
      </c>
      <c r="D13" s="21" t="s">
        <v>30</v>
      </c>
      <c r="E13" s="21">
        <v>1</v>
      </c>
      <c r="F13" s="22">
        <v>9.4582324455205811</v>
      </c>
      <c r="G13" s="21">
        <v>25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140"/>
    </row>
    <row r="14" spans="1:17" ht="19.2" customHeight="1" x14ac:dyDescent="0.65">
      <c r="A14" s="19" t="s">
        <v>247</v>
      </c>
      <c r="B14" s="190" t="s">
        <v>248</v>
      </c>
      <c r="C14" s="98">
        <v>31159</v>
      </c>
      <c r="D14" s="21" t="s">
        <v>30</v>
      </c>
      <c r="E14" s="21">
        <v>1</v>
      </c>
      <c r="F14" s="21">
        <v>17.024818401937047</v>
      </c>
      <c r="G14" s="21">
        <v>45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140"/>
    </row>
    <row r="15" spans="1:17" ht="18.600000000000001" customHeight="1" x14ac:dyDescent="0.65">
      <c r="A15" s="398" t="s">
        <v>249</v>
      </c>
      <c r="B15" s="398"/>
      <c r="C15" s="99"/>
      <c r="D15" s="100"/>
      <c r="E15" s="100">
        <v>2</v>
      </c>
      <c r="F15" s="100">
        <v>26.483050847457626</v>
      </c>
      <c r="G15" s="100">
        <v>70</v>
      </c>
      <c r="H15" s="100">
        <v>0</v>
      </c>
      <c r="I15" s="112">
        <v>0</v>
      </c>
      <c r="J15" s="100">
        <v>0</v>
      </c>
      <c r="K15" s="21"/>
      <c r="L15" s="21"/>
      <c r="M15" s="21"/>
      <c r="N15" s="21"/>
      <c r="O15" s="21"/>
      <c r="P15" s="21">
        <v>0</v>
      </c>
      <c r="Q15" s="140"/>
    </row>
    <row r="16" spans="1:17" x14ac:dyDescent="0.65">
      <c r="A16" s="399" t="s">
        <v>88</v>
      </c>
      <c r="B16" s="399"/>
      <c r="C16" s="19"/>
      <c r="D16" s="19"/>
      <c r="E16" s="19"/>
      <c r="F16" s="19">
        <v>0</v>
      </c>
      <c r="G16" s="19"/>
      <c r="H16" s="19"/>
      <c r="I16" s="19"/>
      <c r="J16" s="19"/>
      <c r="K16" s="19"/>
      <c r="L16" s="19"/>
      <c r="M16" s="19"/>
      <c r="N16" s="21"/>
      <c r="O16" s="140"/>
      <c r="P16" s="21">
        <v>0</v>
      </c>
      <c r="Q16" s="140"/>
    </row>
    <row r="17" spans="1:17" ht="34.200000000000003" customHeight="1" x14ac:dyDescent="0.65">
      <c r="A17" s="262" t="s">
        <v>250</v>
      </c>
      <c r="B17" s="261" t="s">
        <v>251</v>
      </c>
      <c r="C17" s="19">
        <v>22522</v>
      </c>
      <c r="D17" s="38" t="s">
        <v>30</v>
      </c>
      <c r="E17" s="194">
        <v>1</v>
      </c>
      <c r="F17" s="103">
        <v>3.78</v>
      </c>
      <c r="G17" s="194">
        <v>10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1">
        <v>0</v>
      </c>
      <c r="Q17" s="140"/>
    </row>
    <row r="18" spans="1:17" ht="22.2" customHeight="1" x14ac:dyDescent="0.65">
      <c r="A18" s="262" t="s">
        <v>252</v>
      </c>
      <c r="B18" s="261" t="s">
        <v>90</v>
      </c>
      <c r="C18" s="21">
        <v>22522</v>
      </c>
      <c r="D18" s="38" t="s">
        <v>30</v>
      </c>
      <c r="E18" s="194">
        <v>100</v>
      </c>
      <c r="F18" s="103">
        <v>0.19</v>
      </c>
      <c r="G18" s="194">
        <v>0.5</v>
      </c>
      <c r="H18" s="102">
        <v>25</v>
      </c>
      <c r="I18" s="102">
        <v>0.05</v>
      </c>
      <c r="J18" s="102">
        <v>0.13</v>
      </c>
      <c r="K18" s="102"/>
      <c r="L18" s="102">
        <f>K18*I18/H18</f>
        <v>0</v>
      </c>
      <c r="M18" s="102"/>
      <c r="N18" s="102">
        <v>100</v>
      </c>
      <c r="O18" s="102">
        <f>N18*F18/E18</f>
        <v>0.19</v>
      </c>
      <c r="P18" s="194">
        <v>0.38</v>
      </c>
      <c r="Q18" s="140"/>
    </row>
    <row r="19" spans="1:17" ht="18.600000000000001" customHeight="1" x14ac:dyDescent="0.65">
      <c r="A19" s="262" t="s">
        <v>253</v>
      </c>
      <c r="B19" s="261" t="s">
        <v>89</v>
      </c>
      <c r="C19" s="19">
        <v>22522</v>
      </c>
      <c r="D19" s="38" t="s">
        <v>28</v>
      </c>
      <c r="E19" s="194">
        <v>3</v>
      </c>
      <c r="F19" s="103">
        <v>0.34</v>
      </c>
      <c r="G19" s="194">
        <v>0.9</v>
      </c>
      <c r="H19" s="101">
        <v>1</v>
      </c>
      <c r="I19" s="101">
        <v>0.11</v>
      </c>
      <c r="J19" s="101">
        <v>0.3</v>
      </c>
      <c r="K19" s="101">
        <v>1</v>
      </c>
      <c r="L19" s="102">
        <f t="shared" ref="L19:L37" si="0">K19*I19/H19</f>
        <v>0.11</v>
      </c>
      <c r="M19" s="102">
        <v>0.3</v>
      </c>
      <c r="N19" s="101">
        <v>3</v>
      </c>
      <c r="O19" s="102">
        <f t="shared" ref="O19:O37" si="1">N19*F19/E19</f>
        <v>0.34</v>
      </c>
      <c r="P19" s="264">
        <v>0.9</v>
      </c>
      <c r="Q19" s="140"/>
    </row>
    <row r="20" spans="1:17" x14ac:dyDescent="0.65">
      <c r="A20" s="262" t="s">
        <v>254</v>
      </c>
      <c r="B20" s="261" t="s">
        <v>255</v>
      </c>
      <c r="C20" s="19">
        <v>22522</v>
      </c>
      <c r="D20" s="38" t="s">
        <v>28</v>
      </c>
      <c r="E20" s="194">
        <v>3</v>
      </c>
      <c r="F20" s="103">
        <v>1.1299999999999999</v>
      </c>
      <c r="G20" s="194">
        <v>3</v>
      </c>
      <c r="H20" s="39">
        <v>1</v>
      </c>
      <c r="I20" s="39">
        <v>0.38</v>
      </c>
      <c r="J20" s="39">
        <v>1</v>
      </c>
      <c r="K20" s="39">
        <v>1</v>
      </c>
      <c r="L20" s="102">
        <f t="shared" si="0"/>
        <v>0.38</v>
      </c>
      <c r="M20" s="102">
        <v>1</v>
      </c>
      <c r="N20" s="39">
        <v>3</v>
      </c>
      <c r="O20" s="102">
        <f t="shared" si="1"/>
        <v>1.1299999999999999</v>
      </c>
      <c r="P20" s="264">
        <v>3</v>
      </c>
      <c r="Q20" s="140"/>
    </row>
    <row r="21" spans="1:17" x14ac:dyDescent="0.65">
      <c r="A21" s="262" t="s">
        <v>256</v>
      </c>
      <c r="B21" s="261" t="s">
        <v>257</v>
      </c>
      <c r="C21" s="19">
        <v>22522</v>
      </c>
      <c r="D21" s="38" t="s">
        <v>28</v>
      </c>
      <c r="E21" s="194">
        <v>1</v>
      </c>
      <c r="F21" s="103">
        <v>0.76</v>
      </c>
      <c r="G21" s="194">
        <v>2</v>
      </c>
      <c r="H21" s="102">
        <v>0</v>
      </c>
      <c r="I21" s="102">
        <v>0</v>
      </c>
      <c r="J21" s="102">
        <v>0</v>
      </c>
      <c r="K21" s="102">
        <v>1</v>
      </c>
      <c r="L21" s="102">
        <v>0</v>
      </c>
      <c r="M21" s="102">
        <v>1.5</v>
      </c>
      <c r="N21" s="102">
        <v>1</v>
      </c>
      <c r="O21" s="102">
        <f t="shared" si="1"/>
        <v>0.76</v>
      </c>
      <c r="P21" s="194">
        <v>1.5</v>
      </c>
      <c r="Q21" s="140"/>
    </row>
    <row r="22" spans="1:17" x14ac:dyDescent="0.65">
      <c r="A22" s="262" t="s">
        <v>258</v>
      </c>
      <c r="B22" s="261" t="s">
        <v>259</v>
      </c>
      <c r="C22" s="21">
        <v>22522</v>
      </c>
      <c r="D22" s="38" t="s">
        <v>28</v>
      </c>
      <c r="E22" s="194">
        <v>1</v>
      </c>
      <c r="F22" s="103">
        <v>3.7832929782082325</v>
      </c>
      <c r="G22" s="194">
        <v>10</v>
      </c>
      <c r="H22" s="102">
        <v>1</v>
      </c>
      <c r="I22" s="102">
        <v>1.89</v>
      </c>
      <c r="J22" s="102">
        <v>5</v>
      </c>
      <c r="K22" s="102">
        <v>1</v>
      </c>
      <c r="L22" s="102">
        <f t="shared" si="0"/>
        <v>1.89</v>
      </c>
      <c r="M22" s="102">
        <v>9.65</v>
      </c>
      <c r="N22" s="102">
        <v>1</v>
      </c>
      <c r="O22" s="102">
        <f t="shared" si="1"/>
        <v>3.7832929782082325</v>
      </c>
      <c r="P22" s="194">
        <v>9.65</v>
      </c>
      <c r="Q22" s="140"/>
    </row>
    <row r="23" spans="1:17" x14ac:dyDescent="0.65">
      <c r="A23" s="262" t="s">
        <v>91</v>
      </c>
      <c r="B23" s="261" t="s">
        <v>260</v>
      </c>
      <c r="C23" s="19">
        <v>22522</v>
      </c>
      <c r="D23" s="38" t="s">
        <v>28</v>
      </c>
      <c r="E23" s="194">
        <v>1</v>
      </c>
      <c r="F23" s="103">
        <v>7.566585956416465</v>
      </c>
      <c r="G23" s="194">
        <v>20</v>
      </c>
      <c r="H23" s="39">
        <v>0</v>
      </c>
      <c r="I23" s="39">
        <v>3.78</v>
      </c>
      <c r="J23" s="39">
        <v>10</v>
      </c>
      <c r="K23" s="39">
        <v>0</v>
      </c>
      <c r="L23" s="102">
        <v>0</v>
      </c>
      <c r="M23" s="102">
        <v>0</v>
      </c>
      <c r="N23" s="39">
        <v>0</v>
      </c>
      <c r="O23" s="102">
        <f t="shared" si="1"/>
        <v>0</v>
      </c>
      <c r="P23" s="194">
        <v>0</v>
      </c>
      <c r="Q23" s="140"/>
    </row>
    <row r="24" spans="1:17" x14ac:dyDescent="0.65">
      <c r="A24" s="262" t="s">
        <v>261</v>
      </c>
      <c r="B24" s="261" t="s">
        <v>262</v>
      </c>
      <c r="C24" s="19">
        <v>22522</v>
      </c>
      <c r="D24" s="38" t="s">
        <v>263</v>
      </c>
      <c r="E24" s="194">
        <v>3</v>
      </c>
      <c r="F24" s="103">
        <v>0.6809927360774819</v>
      </c>
      <c r="G24" s="194">
        <v>1.8</v>
      </c>
      <c r="H24" s="101">
        <v>0</v>
      </c>
      <c r="I24" s="101">
        <v>0</v>
      </c>
      <c r="J24" s="101">
        <v>0</v>
      </c>
      <c r="K24" s="101"/>
      <c r="L24" s="102">
        <v>0</v>
      </c>
      <c r="M24" s="102"/>
      <c r="N24" s="101"/>
      <c r="O24" s="102">
        <f t="shared" si="1"/>
        <v>0</v>
      </c>
      <c r="P24" s="194">
        <f t="shared" ref="P24:P26" si="2">O24/75*0.14</f>
        <v>0</v>
      </c>
      <c r="Q24" s="140"/>
    </row>
    <row r="25" spans="1:17" ht="23.4" customHeight="1" x14ac:dyDescent="0.65">
      <c r="A25" s="262" t="s">
        <v>264</v>
      </c>
      <c r="B25" s="261" t="s">
        <v>265</v>
      </c>
      <c r="C25" s="19">
        <v>22522</v>
      </c>
      <c r="D25" s="38" t="s">
        <v>263</v>
      </c>
      <c r="E25" s="194">
        <v>2.5</v>
      </c>
      <c r="F25" s="103">
        <v>0.94582324455205813</v>
      </c>
      <c r="G25" s="194">
        <v>2.5</v>
      </c>
      <c r="H25" s="39">
        <v>0</v>
      </c>
      <c r="I25" s="39">
        <v>0</v>
      </c>
      <c r="J25" s="39">
        <v>0</v>
      </c>
      <c r="K25" s="39"/>
      <c r="L25" s="102">
        <v>0</v>
      </c>
      <c r="M25" s="102"/>
      <c r="N25" s="39"/>
      <c r="O25" s="102">
        <f t="shared" si="1"/>
        <v>0</v>
      </c>
      <c r="P25" s="194">
        <f t="shared" si="2"/>
        <v>0</v>
      </c>
      <c r="Q25" s="140"/>
    </row>
    <row r="26" spans="1:17" ht="30" x14ac:dyDescent="0.65">
      <c r="A26" s="262" t="s">
        <v>266</v>
      </c>
      <c r="B26" s="261" t="s">
        <v>267</v>
      </c>
      <c r="C26" s="21">
        <v>22522</v>
      </c>
      <c r="D26" s="38" t="s">
        <v>28</v>
      </c>
      <c r="E26" s="194">
        <v>2</v>
      </c>
      <c r="F26" s="103">
        <v>1.1349878934624698</v>
      </c>
      <c r="G26" s="194">
        <v>3</v>
      </c>
      <c r="H26" s="39">
        <v>0</v>
      </c>
      <c r="I26" s="39">
        <v>0</v>
      </c>
      <c r="J26" s="39">
        <v>0</v>
      </c>
      <c r="K26" s="39"/>
      <c r="L26" s="102">
        <v>0</v>
      </c>
      <c r="M26" s="102"/>
      <c r="N26" s="39"/>
      <c r="O26" s="102">
        <f t="shared" si="1"/>
        <v>0</v>
      </c>
      <c r="P26" s="194">
        <f t="shared" si="2"/>
        <v>0</v>
      </c>
      <c r="Q26" s="140"/>
    </row>
    <row r="27" spans="1:17" x14ac:dyDescent="0.65">
      <c r="A27" s="263" t="s">
        <v>87</v>
      </c>
      <c r="B27" s="261" t="s">
        <v>268</v>
      </c>
      <c r="C27" s="19">
        <v>22611</v>
      </c>
      <c r="D27" s="38" t="s">
        <v>28</v>
      </c>
      <c r="E27" s="194">
        <v>3</v>
      </c>
      <c r="F27" s="103">
        <v>0.61289346246973364</v>
      </c>
      <c r="G27" s="194">
        <v>1.62</v>
      </c>
      <c r="H27" s="102">
        <v>1</v>
      </c>
      <c r="I27" s="102">
        <v>0.2</v>
      </c>
      <c r="J27" s="102">
        <v>0.54</v>
      </c>
      <c r="K27" s="102">
        <v>1</v>
      </c>
      <c r="L27" s="102">
        <f t="shared" si="0"/>
        <v>0.2</v>
      </c>
      <c r="M27" s="102">
        <v>0.59</v>
      </c>
      <c r="N27" s="102">
        <v>3</v>
      </c>
      <c r="O27" s="102">
        <f t="shared" si="1"/>
        <v>0.61289346246973364</v>
      </c>
      <c r="P27" s="264">
        <v>1.62</v>
      </c>
      <c r="Q27" s="140"/>
    </row>
    <row r="28" spans="1:17" x14ac:dyDescent="0.65">
      <c r="A28" s="263" t="s">
        <v>269</v>
      </c>
      <c r="B28" s="261" t="s">
        <v>270</v>
      </c>
      <c r="C28" s="21">
        <v>26413</v>
      </c>
      <c r="D28" s="38" t="s">
        <v>30</v>
      </c>
      <c r="E28" s="194">
        <v>2</v>
      </c>
      <c r="F28" s="103">
        <v>2.27</v>
      </c>
      <c r="G28" s="194">
        <v>6</v>
      </c>
      <c r="H28" s="39">
        <v>0</v>
      </c>
      <c r="I28" s="39">
        <v>0</v>
      </c>
      <c r="J28" s="39">
        <v>0</v>
      </c>
      <c r="K28" s="39">
        <v>1</v>
      </c>
      <c r="L28" s="102">
        <v>1.1000000000000001</v>
      </c>
      <c r="M28" s="102">
        <v>1.86</v>
      </c>
      <c r="N28" s="39">
        <v>1</v>
      </c>
      <c r="O28" s="102">
        <f t="shared" si="1"/>
        <v>1.135</v>
      </c>
      <c r="P28" s="194">
        <v>1.86</v>
      </c>
      <c r="Q28" s="140"/>
    </row>
    <row r="29" spans="1:17" x14ac:dyDescent="0.65">
      <c r="A29" s="263" t="s">
        <v>271</v>
      </c>
      <c r="B29" s="261" t="s">
        <v>272</v>
      </c>
      <c r="C29" s="19">
        <v>26413</v>
      </c>
      <c r="D29" s="38" t="s">
        <v>30</v>
      </c>
      <c r="E29" s="194">
        <v>5</v>
      </c>
      <c r="F29" s="103">
        <v>1.89</v>
      </c>
      <c r="G29" s="194">
        <v>5</v>
      </c>
      <c r="H29" s="39">
        <v>0</v>
      </c>
      <c r="I29" s="39">
        <v>0</v>
      </c>
      <c r="J29" s="39">
        <v>0</v>
      </c>
      <c r="K29" s="39">
        <v>4</v>
      </c>
      <c r="L29" s="102">
        <v>1.51</v>
      </c>
      <c r="M29" s="102">
        <v>3.7839999999999998</v>
      </c>
      <c r="N29" s="39">
        <v>4</v>
      </c>
      <c r="O29" s="102">
        <f t="shared" si="1"/>
        <v>1.512</v>
      </c>
      <c r="P29" s="194">
        <v>3.7839999999999998</v>
      </c>
      <c r="Q29" s="140"/>
    </row>
    <row r="30" spans="1:17" x14ac:dyDescent="0.65">
      <c r="A30" s="263" t="s">
        <v>273</v>
      </c>
      <c r="B30" s="261" t="s">
        <v>274</v>
      </c>
      <c r="C30" s="19">
        <v>26413</v>
      </c>
      <c r="D30" s="38" t="s">
        <v>28</v>
      </c>
      <c r="E30" s="194">
        <v>2</v>
      </c>
      <c r="F30" s="103">
        <v>9.4582324455205811</v>
      </c>
      <c r="G30" s="194">
        <v>25</v>
      </c>
      <c r="H30" s="39">
        <v>1</v>
      </c>
      <c r="I30" s="39">
        <v>4.7300000000000004</v>
      </c>
      <c r="J30" s="39">
        <v>12.5</v>
      </c>
      <c r="K30" s="39">
        <v>2</v>
      </c>
      <c r="L30" s="102">
        <f t="shared" si="0"/>
        <v>9.4600000000000009</v>
      </c>
      <c r="M30" s="102">
        <v>11.53</v>
      </c>
      <c r="N30" s="39">
        <v>2</v>
      </c>
      <c r="O30" s="102">
        <f t="shared" si="1"/>
        <v>9.4582324455205811</v>
      </c>
      <c r="P30" s="194">
        <v>11.53</v>
      </c>
      <c r="Q30" s="140"/>
    </row>
    <row r="31" spans="1:17" x14ac:dyDescent="0.65">
      <c r="A31" s="263" t="s">
        <v>275</v>
      </c>
      <c r="B31" s="261" t="s">
        <v>276</v>
      </c>
      <c r="C31" s="19">
        <v>26413</v>
      </c>
      <c r="D31" s="38" t="s">
        <v>30</v>
      </c>
      <c r="E31" s="194">
        <v>2</v>
      </c>
      <c r="F31" s="103">
        <v>1.513317191283293</v>
      </c>
      <c r="G31" s="194">
        <v>4</v>
      </c>
      <c r="H31" s="39">
        <v>0</v>
      </c>
      <c r="I31" s="39">
        <v>0</v>
      </c>
      <c r="J31" s="39">
        <v>0</v>
      </c>
      <c r="K31" s="39">
        <v>1</v>
      </c>
      <c r="L31" s="102">
        <v>1.36</v>
      </c>
      <c r="M31" s="102">
        <v>1.3566</v>
      </c>
      <c r="N31" s="39">
        <v>1</v>
      </c>
      <c r="O31" s="102">
        <f t="shared" si="1"/>
        <v>0.7566585956416465</v>
      </c>
      <c r="P31" s="194">
        <v>1.3566</v>
      </c>
      <c r="Q31" s="140"/>
    </row>
    <row r="32" spans="1:17" x14ac:dyDescent="0.65">
      <c r="A32" s="263" t="s">
        <v>277</v>
      </c>
      <c r="B32" s="261" t="s">
        <v>278</v>
      </c>
      <c r="C32" s="19">
        <v>26413</v>
      </c>
      <c r="D32" s="38" t="s">
        <v>30</v>
      </c>
      <c r="E32" s="194">
        <v>2</v>
      </c>
      <c r="F32" s="103">
        <v>1.513317191283293</v>
      </c>
      <c r="G32" s="194">
        <v>4</v>
      </c>
      <c r="H32" s="39">
        <v>0</v>
      </c>
      <c r="I32" s="39">
        <v>0</v>
      </c>
      <c r="J32" s="39">
        <v>0</v>
      </c>
      <c r="K32" s="39">
        <v>1</v>
      </c>
      <c r="L32" s="102">
        <v>0</v>
      </c>
      <c r="M32" s="102">
        <v>2</v>
      </c>
      <c r="N32" s="39">
        <v>1</v>
      </c>
      <c r="O32" s="102">
        <f t="shared" si="1"/>
        <v>0.7566585956416465</v>
      </c>
      <c r="P32" s="194">
        <v>2</v>
      </c>
      <c r="Q32" s="140"/>
    </row>
    <row r="33" spans="1:17" x14ac:dyDescent="0.65">
      <c r="A33" s="263" t="s">
        <v>279</v>
      </c>
      <c r="B33" s="261" t="s">
        <v>280</v>
      </c>
      <c r="C33" s="21">
        <v>26413</v>
      </c>
      <c r="D33" s="38" t="s">
        <v>263</v>
      </c>
      <c r="E33" s="194">
        <v>10</v>
      </c>
      <c r="F33" s="103">
        <v>3.78</v>
      </c>
      <c r="G33" s="194">
        <v>10</v>
      </c>
      <c r="H33" s="39">
        <v>0</v>
      </c>
      <c r="I33" s="39">
        <v>0</v>
      </c>
      <c r="J33" s="39">
        <v>0</v>
      </c>
      <c r="K33" s="102">
        <v>5</v>
      </c>
      <c r="L33" s="102">
        <v>3.78</v>
      </c>
      <c r="M33" s="102">
        <v>4.6719999999999997</v>
      </c>
      <c r="N33" s="102">
        <v>10</v>
      </c>
      <c r="O33" s="102">
        <f t="shared" si="1"/>
        <v>3.78</v>
      </c>
      <c r="P33" s="264">
        <v>8.452</v>
      </c>
      <c r="Q33" s="140"/>
    </row>
    <row r="34" spans="1:17" x14ac:dyDescent="0.65">
      <c r="A34" s="263" t="s">
        <v>281</v>
      </c>
      <c r="B34" s="261" t="s">
        <v>282</v>
      </c>
      <c r="C34" s="21">
        <v>26413</v>
      </c>
      <c r="D34" s="38" t="s">
        <v>28</v>
      </c>
      <c r="E34" s="194">
        <v>1</v>
      </c>
      <c r="F34" s="103">
        <v>5.674939467312349</v>
      </c>
      <c r="G34" s="194">
        <v>15</v>
      </c>
      <c r="H34" s="39">
        <v>1</v>
      </c>
      <c r="I34" s="39">
        <v>1.89</v>
      </c>
      <c r="J34" s="39">
        <v>5</v>
      </c>
      <c r="K34" s="39">
        <v>1</v>
      </c>
      <c r="L34" s="102">
        <f t="shared" si="0"/>
        <v>1.89</v>
      </c>
      <c r="M34" s="102">
        <v>4.51</v>
      </c>
      <c r="N34" s="39">
        <v>1</v>
      </c>
      <c r="O34" s="102">
        <f t="shared" si="1"/>
        <v>5.674939467312349</v>
      </c>
      <c r="P34" s="194">
        <v>4.51</v>
      </c>
      <c r="Q34" s="140"/>
    </row>
    <row r="35" spans="1:17" x14ac:dyDescent="0.65">
      <c r="A35" s="263" t="s">
        <v>283</v>
      </c>
      <c r="B35" s="261" t="s">
        <v>284</v>
      </c>
      <c r="C35" s="21">
        <v>26413</v>
      </c>
      <c r="D35" s="38" t="s">
        <v>30</v>
      </c>
      <c r="E35" s="194">
        <v>2</v>
      </c>
      <c r="F35" s="103">
        <v>3.7832929782082325</v>
      </c>
      <c r="G35" s="194">
        <v>10</v>
      </c>
      <c r="H35" s="39">
        <v>0</v>
      </c>
      <c r="I35" s="39">
        <v>0</v>
      </c>
      <c r="J35" s="39">
        <v>0</v>
      </c>
      <c r="K35" s="39">
        <v>2</v>
      </c>
      <c r="L35" s="102">
        <v>3.78</v>
      </c>
      <c r="M35" s="102">
        <v>9.9</v>
      </c>
      <c r="N35" s="39">
        <v>2</v>
      </c>
      <c r="O35" s="102">
        <f t="shared" si="1"/>
        <v>3.7832929782082325</v>
      </c>
      <c r="P35" s="194">
        <v>9.9</v>
      </c>
      <c r="Q35" s="140"/>
    </row>
    <row r="36" spans="1:17" x14ac:dyDescent="0.65">
      <c r="A36" s="263" t="s">
        <v>285</v>
      </c>
      <c r="B36" s="261" t="s">
        <v>286</v>
      </c>
      <c r="C36" s="21">
        <v>26413</v>
      </c>
      <c r="D36" s="38" t="s">
        <v>30</v>
      </c>
      <c r="E36" s="194">
        <v>20</v>
      </c>
      <c r="F36" s="103">
        <v>18.916464891041162</v>
      </c>
      <c r="G36" s="194">
        <v>50</v>
      </c>
      <c r="H36" s="39">
        <v>10</v>
      </c>
      <c r="I36" s="39">
        <v>9.4600000000000009</v>
      </c>
      <c r="J36" s="39">
        <v>25</v>
      </c>
      <c r="K36" s="102">
        <v>17</v>
      </c>
      <c r="L36" s="102">
        <f t="shared" si="0"/>
        <v>16.082000000000001</v>
      </c>
      <c r="M36" s="102">
        <v>41.07</v>
      </c>
      <c r="N36" s="102">
        <v>18</v>
      </c>
      <c r="O36" s="102">
        <f t="shared" si="1"/>
        <v>17.024818401937047</v>
      </c>
      <c r="P36" s="264">
        <v>43.44</v>
      </c>
      <c r="Q36" s="140"/>
    </row>
    <row r="37" spans="1:17" ht="24" customHeight="1" x14ac:dyDescent="0.65">
      <c r="A37" s="263" t="s">
        <v>287</v>
      </c>
      <c r="B37" s="261" t="s">
        <v>288</v>
      </c>
      <c r="C37" s="21">
        <v>26413</v>
      </c>
      <c r="D37" s="38" t="s">
        <v>28</v>
      </c>
      <c r="E37" s="194">
        <v>1</v>
      </c>
      <c r="F37" s="103">
        <v>3.7832929782082325</v>
      </c>
      <c r="G37" s="194">
        <v>10</v>
      </c>
      <c r="H37" s="39">
        <v>1</v>
      </c>
      <c r="I37" s="39">
        <v>1.89</v>
      </c>
      <c r="J37" s="39">
        <v>5</v>
      </c>
      <c r="K37" s="39">
        <v>1</v>
      </c>
      <c r="L37" s="102">
        <f t="shared" si="0"/>
        <v>1.89</v>
      </c>
      <c r="M37" s="102">
        <v>8.8699999999999992</v>
      </c>
      <c r="N37" s="39">
        <v>1</v>
      </c>
      <c r="O37" s="102">
        <f t="shared" si="1"/>
        <v>3.7832929782082325</v>
      </c>
      <c r="P37" s="194">
        <v>8.8699999999999992</v>
      </c>
      <c r="Q37" s="140"/>
    </row>
    <row r="38" spans="1:17" x14ac:dyDescent="0.65">
      <c r="A38" s="400" t="s">
        <v>67</v>
      </c>
      <c r="B38" s="401"/>
      <c r="C38" s="193"/>
      <c r="D38" s="24"/>
      <c r="E38" s="19">
        <v>90.5</v>
      </c>
      <c r="F38" s="152">
        <f>SUM(F17:F37)</f>
        <v>73.507433414043589</v>
      </c>
      <c r="G38" s="19">
        <v>194.32</v>
      </c>
      <c r="H38" s="102">
        <f>SUM(H18:H37)</f>
        <v>42</v>
      </c>
      <c r="I38" s="102">
        <f>SUM(I18:I37)</f>
        <v>24.380000000000003</v>
      </c>
      <c r="J38" s="102">
        <f>SUM(J18:J37)</f>
        <v>64.47</v>
      </c>
      <c r="K38" s="101">
        <f>SUM(K17:K37)</f>
        <v>40</v>
      </c>
      <c r="L38" s="101">
        <f t="shared" ref="L38:P38" si="3">SUM(L17:L37)</f>
        <v>43.432000000000002</v>
      </c>
      <c r="M38" s="101">
        <f t="shared" si="3"/>
        <v>102.5926</v>
      </c>
      <c r="N38" s="101">
        <f t="shared" si="3"/>
        <v>152</v>
      </c>
      <c r="O38" s="101">
        <f t="shared" si="3"/>
        <v>54.481079903147695</v>
      </c>
      <c r="P38" s="101">
        <f t="shared" si="3"/>
        <v>112.7526</v>
      </c>
      <c r="Q38" s="140"/>
    </row>
    <row r="39" spans="1:17" x14ac:dyDescent="0.65">
      <c r="A39" s="402" t="s">
        <v>86</v>
      </c>
      <c r="B39" s="402"/>
      <c r="C39" s="40"/>
      <c r="D39" s="40"/>
      <c r="E39" s="40">
        <v>158</v>
      </c>
      <c r="F39" s="117">
        <f>F38+F15</f>
        <v>99.990484261501223</v>
      </c>
      <c r="G39" s="40">
        <v>264.32</v>
      </c>
      <c r="H39" s="265">
        <v>42</v>
      </c>
      <c r="I39" s="266">
        <v>24.38</v>
      </c>
      <c r="J39" s="265">
        <v>64.47</v>
      </c>
      <c r="K39" s="266">
        <v>40</v>
      </c>
      <c r="L39" s="266">
        <v>43.4</v>
      </c>
      <c r="M39" s="266">
        <v>102.5926</v>
      </c>
      <c r="N39" s="266">
        <v>152</v>
      </c>
      <c r="O39" s="266">
        <v>54.481079903147695</v>
      </c>
      <c r="P39" s="266">
        <v>112.7526</v>
      </c>
      <c r="Q39" s="140"/>
    </row>
    <row r="40" spans="1:17" x14ac:dyDescent="0.65">
      <c r="A40" s="52"/>
      <c r="B40" s="267" t="s">
        <v>341</v>
      </c>
      <c r="C40" s="268"/>
      <c r="D40" s="268"/>
      <c r="E40" s="268"/>
      <c r="F40" s="269" t="s">
        <v>334</v>
      </c>
      <c r="G40" s="268"/>
      <c r="H40" s="270"/>
      <c r="I40" s="127"/>
      <c r="J40" s="46"/>
      <c r="K40" s="46"/>
      <c r="L40" s="46"/>
      <c r="M40" s="46"/>
      <c r="N40" s="46"/>
      <c r="O40" s="46"/>
      <c r="P40" s="139"/>
      <c r="Q40" s="141"/>
    </row>
    <row r="41" spans="1:17" ht="18" customHeight="1" x14ac:dyDescent="0.65">
      <c r="A41" s="138"/>
      <c r="B41" s="199" t="s">
        <v>151</v>
      </c>
      <c r="C41" s="271">
        <f>L39*100/I39</f>
        <v>178.01476620180478</v>
      </c>
      <c r="D41" s="199"/>
      <c r="E41" s="199"/>
      <c r="F41" s="199" t="s">
        <v>151</v>
      </c>
      <c r="G41" s="199"/>
      <c r="H41" s="271">
        <f>O39*100/F39</f>
        <v>54.486264673611785</v>
      </c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26.1" customHeight="1" x14ac:dyDescent="0.65">
      <c r="A42" s="138"/>
      <c r="B42" s="199" t="s">
        <v>106</v>
      </c>
      <c r="C42" s="272">
        <f>M39*100/J39</f>
        <v>159.13230960136499</v>
      </c>
      <c r="D42" s="199"/>
      <c r="E42" s="199"/>
      <c r="F42" s="199" t="s">
        <v>106</v>
      </c>
      <c r="G42" s="242"/>
      <c r="H42" s="249">
        <f>P39*100/G39</f>
        <v>42.657611985472158</v>
      </c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x14ac:dyDescent="0.65">
      <c r="A43" s="115"/>
      <c r="B43" s="242"/>
      <c r="C43" s="242"/>
      <c r="D43" s="242"/>
      <c r="E43" s="242"/>
      <c r="I43" s="115"/>
      <c r="J43" s="115"/>
      <c r="K43" s="115"/>
      <c r="L43" s="115"/>
      <c r="M43" s="115"/>
      <c r="N43" s="115"/>
      <c r="O43" s="115"/>
      <c r="P43" s="115"/>
      <c r="Q43" s="138"/>
    </row>
    <row r="44" spans="1:17" x14ac:dyDescent="0.6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60"/>
      <c r="O44" s="60"/>
      <c r="P44" s="115"/>
      <c r="Q44" s="138"/>
    </row>
    <row r="45" spans="1:17" x14ac:dyDescent="0.6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60"/>
      <c r="O45" s="60"/>
      <c r="P45" s="115"/>
      <c r="Q45" s="138"/>
    </row>
    <row r="46" spans="1:17" x14ac:dyDescent="0.65">
      <c r="A46" s="115"/>
      <c r="B46" s="142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60"/>
      <c r="O46" s="60"/>
      <c r="P46" s="115"/>
      <c r="Q46" s="138"/>
    </row>
    <row r="47" spans="1:17" x14ac:dyDescent="0.65">
      <c r="N47" s="142"/>
      <c r="O47" s="60"/>
    </row>
  </sheetData>
  <mergeCells count="16">
    <mergeCell ref="A1:Q1"/>
    <mergeCell ref="A9:A10"/>
    <mergeCell ref="B9:B10"/>
    <mergeCell ref="C9:C10"/>
    <mergeCell ref="D9:D10"/>
    <mergeCell ref="E9:G9"/>
    <mergeCell ref="Q9:Q10"/>
    <mergeCell ref="H9:J9"/>
    <mergeCell ref="K9:M9"/>
    <mergeCell ref="N9:P9"/>
    <mergeCell ref="P8:Q8"/>
    <mergeCell ref="A15:B15"/>
    <mergeCell ref="A16:B16"/>
    <mergeCell ref="A38:B38"/>
    <mergeCell ref="A39:B39"/>
    <mergeCell ref="A12:B12"/>
  </mergeCells>
  <pageMargins left="0" right="0" top="0" bottom="0" header="0.31496062992126" footer="0.31496062992126"/>
  <pageSetup paperSize="9" scale="6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="80" zoomScaleNormal="80" workbookViewId="0">
      <selection activeCell="A5" sqref="A5"/>
    </sheetView>
  </sheetViews>
  <sheetFormatPr defaultColWidth="9.109375" defaultRowHeight="21" x14ac:dyDescent="0.65"/>
  <cols>
    <col min="1" max="1" width="11.5546875" style="3" customWidth="1"/>
    <col min="2" max="2" width="64.6640625" style="3" customWidth="1"/>
    <col min="3" max="3" width="10.5546875" style="3" bestFit="1" customWidth="1"/>
    <col min="4" max="4" width="10.109375" style="3" customWidth="1"/>
    <col min="5" max="5" width="9.5546875" style="3" bestFit="1" customWidth="1"/>
    <col min="6" max="6" width="11.5546875" style="3" customWidth="1"/>
    <col min="7" max="7" width="11.109375" style="3" bestFit="1" customWidth="1"/>
    <col min="8" max="8" width="6.6640625" style="3" customWidth="1"/>
    <col min="9" max="14" width="9.88671875" style="3" customWidth="1"/>
    <col min="15" max="15" width="9" style="3" customWidth="1"/>
    <col min="16" max="16" width="8.88671875" style="3" bestFit="1" customWidth="1"/>
    <col min="17" max="17" width="7.5546875" style="3" customWidth="1"/>
    <col min="18" max="16384" width="9.109375" style="3"/>
  </cols>
  <sheetData>
    <row r="1" spans="1:17" ht="39.6" customHeight="1" x14ac:dyDescent="0.65">
      <c r="A1" s="413" t="s">
        <v>337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21.6" x14ac:dyDescent="0.65">
      <c r="A2" s="276" t="s">
        <v>117</v>
      </c>
      <c r="B2" s="276"/>
      <c r="C2" s="276"/>
    </row>
    <row r="3" spans="1:17" ht="21.6" x14ac:dyDescent="0.65">
      <c r="A3" s="276" t="s">
        <v>435</v>
      </c>
      <c r="B3" s="276"/>
      <c r="C3" s="276"/>
    </row>
    <row r="4" spans="1:17" ht="21.6" x14ac:dyDescent="0.65">
      <c r="A4" s="276" t="s">
        <v>13</v>
      </c>
      <c r="B4" s="276"/>
      <c r="C4" s="276"/>
    </row>
    <row r="5" spans="1:17" ht="21.6" x14ac:dyDescent="0.65">
      <c r="A5" s="276" t="s">
        <v>440</v>
      </c>
      <c r="B5" s="276"/>
      <c r="C5" s="276"/>
    </row>
    <row r="6" spans="1:17" ht="21.6" x14ac:dyDescent="0.65">
      <c r="A6" s="276" t="s">
        <v>66</v>
      </c>
      <c r="B6" s="276"/>
      <c r="C6" s="276"/>
    </row>
    <row r="7" spans="1:17" ht="21.6" x14ac:dyDescent="0.65">
      <c r="A7" s="276" t="s">
        <v>14</v>
      </c>
      <c r="B7" s="276"/>
      <c r="C7" s="278">
        <v>79.489999999999995</v>
      </c>
      <c r="D7" s="4"/>
    </row>
    <row r="8" spans="1:17" ht="17.25" customHeight="1" x14ac:dyDescent="0.65">
      <c r="P8" s="420" t="s">
        <v>15</v>
      </c>
      <c r="Q8" s="420"/>
    </row>
    <row r="9" spans="1:17" x14ac:dyDescent="0.65">
      <c r="A9" s="414" t="s">
        <v>16</v>
      </c>
      <c r="B9" s="414" t="s">
        <v>17</v>
      </c>
      <c r="C9" s="414" t="s">
        <v>18</v>
      </c>
      <c r="D9" s="414" t="s">
        <v>19</v>
      </c>
      <c r="E9" s="416" t="s">
        <v>20</v>
      </c>
      <c r="F9" s="416"/>
      <c r="G9" s="416"/>
      <c r="H9" s="416" t="s">
        <v>338</v>
      </c>
      <c r="I9" s="416"/>
      <c r="J9" s="416"/>
      <c r="K9" s="417" t="s">
        <v>339</v>
      </c>
      <c r="L9" s="418"/>
      <c r="M9" s="419"/>
      <c r="N9" s="417" t="s">
        <v>340</v>
      </c>
      <c r="O9" s="418"/>
      <c r="P9" s="419"/>
      <c r="Q9" s="414" t="s">
        <v>21</v>
      </c>
    </row>
    <row r="10" spans="1:17" x14ac:dyDescent="0.65">
      <c r="A10" s="415"/>
      <c r="B10" s="415"/>
      <c r="C10" s="415"/>
      <c r="D10" s="415"/>
      <c r="E10" s="280" t="s">
        <v>22</v>
      </c>
      <c r="F10" s="280" t="s">
        <v>23</v>
      </c>
      <c r="G10" s="280" t="s">
        <v>24</v>
      </c>
      <c r="H10" s="280" t="s">
        <v>22</v>
      </c>
      <c r="I10" s="280" t="s">
        <v>23</v>
      </c>
      <c r="J10" s="280" t="s">
        <v>24</v>
      </c>
      <c r="K10" s="280" t="s">
        <v>22</v>
      </c>
      <c r="L10" s="274" t="s">
        <v>25</v>
      </c>
      <c r="M10" s="274" t="s">
        <v>328</v>
      </c>
      <c r="N10" s="280" t="s">
        <v>22</v>
      </c>
      <c r="O10" s="274" t="s">
        <v>25</v>
      </c>
      <c r="P10" s="274" t="s">
        <v>328</v>
      </c>
      <c r="Q10" s="415"/>
    </row>
    <row r="11" spans="1:17" x14ac:dyDescent="0.6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11</v>
      </c>
      <c r="I11" s="6">
        <v>12</v>
      </c>
      <c r="J11" s="6">
        <v>13</v>
      </c>
      <c r="K11" s="6">
        <v>14</v>
      </c>
      <c r="L11" s="6">
        <v>15</v>
      </c>
      <c r="M11" s="6">
        <v>16</v>
      </c>
      <c r="N11" s="6">
        <v>20</v>
      </c>
      <c r="O11" s="6">
        <v>21</v>
      </c>
      <c r="P11" s="6">
        <v>22</v>
      </c>
      <c r="Q11" s="6">
        <v>23</v>
      </c>
    </row>
    <row r="12" spans="1:17" x14ac:dyDescent="0.65">
      <c r="A12" s="411" t="s">
        <v>68</v>
      </c>
      <c r="B12" s="412"/>
      <c r="C12" s="19"/>
      <c r="D12" s="19"/>
      <c r="E12" s="19"/>
      <c r="F12" s="19"/>
      <c r="G12" s="54"/>
      <c r="H12" s="7"/>
      <c r="I12" s="7"/>
      <c r="J12" s="7"/>
      <c r="K12" s="7"/>
      <c r="L12" s="7"/>
      <c r="M12" s="7"/>
      <c r="N12" s="7"/>
      <c r="O12" s="9"/>
      <c r="P12" s="8"/>
      <c r="Q12" s="7"/>
    </row>
    <row r="13" spans="1:17" x14ac:dyDescent="0.65">
      <c r="A13" s="192" t="s">
        <v>97</v>
      </c>
      <c r="B13" s="281" t="s">
        <v>118</v>
      </c>
      <c r="C13" s="178">
        <v>22315</v>
      </c>
      <c r="D13" s="178" t="s">
        <v>28</v>
      </c>
      <c r="E13" s="14">
        <v>1</v>
      </c>
      <c r="F13" s="282">
        <v>0.63</v>
      </c>
      <c r="G13" s="282">
        <v>0.5</v>
      </c>
      <c r="H13" s="282">
        <v>1</v>
      </c>
      <c r="I13" s="282">
        <v>0.63</v>
      </c>
      <c r="J13" s="282">
        <v>0.5</v>
      </c>
      <c r="K13" s="282">
        <v>1</v>
      </c>
      <c r="L13" s="282">
        <f>K13*I13/H13</f>
        <v>0.63</v>
      </c>
      <c r="M13" s="282">
        <v>0.5</v>
      </c>
      <c r="N13" s="283">
        <v>1</v>
      </c>
      <c r="O13" s="151">
        <f>N13*F13/E13</f>
        <v>0.63</v>
      </c>
      <c r="P13" s="284">
        <v>0.5</v>
      </c>
      <c r="Q13" s="7"/>
    </row>
    <row r="14" spans="1:17" x14ac:dyDescent="0.65">
      <c r="A14" s="192" t="s">
        <v>98</v>
      </c>
      <c r="B14" s="281" t="s">
        <v>119</v>
      </c>
      <c r="C14" s="178">
        <v>22512</v>
      </c>
      <c r="D14" s="178" t="s">
        <v>28</v>
      </c>
      <c r="E14" s="14">
        <v>3</v>
      </c>
      <c r="F14" s="282">
        <v>0.63</v>
      </c>
      <c r="G14" s="282">
        <v>0.5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1</v>
      </c>
      <c r="O14" s="151">
        <f t="shared" ref="O14:O20" si="0">N14*F14/E14</f>
        <v>0.21</v>
      </c>
      <c r="P14" s="284">
        <v>0.5</v>
      </c>
      <c r="Q14" s="7"/>
    </row>
    <row r="15" spans="1:17" x14ac:dyDescent="0.65">
      <c r="A15" s="192" t="s">
        <v>99</v>
      </c>
      <c r="B15" s="281" t="s">
        <v>120</v>
      </c>
      <c r="C15" s="178">
        <v>22512</v>
      </c>
      <c r="D15" s="178" t="s">
        <v>30</v>
      </c>
      <c r="E15" s="14">
        <v>1</v>
      </c>
      <c r="F15" s="282">
        <v>0.63</v>
      </c>
      <c r="G15" s="282">
        <v>0.5</v>
      </c>
      <c r="H15" s="282">
        <v>0</v>
      </c>
      <c r="I15" s="282">
        <v>0</v>
      </c>
      <c r="J15" s="282">
        <v>0</v>
      </c>
      <c r="K15" s="282">
        <v>1</v>
      </c>
      <c r="L15" s="282">
        <v>0.63</v>
      </c>
      <c r="M15" s="282">
        <v>0.5</v>
      </c>
      <c r="N15" s="282">
        <v>0</v>
      </c>
      <c r="O15" s="151">
        <v>0</v>
      </c>
      <c r="P15" s="284">
        <v>0</v>
      </c>
      <c r="Q15" s="7"/>
    </row>
    <row r="16" spans="1:17" x14ac:dyDescent="0.65">
      <c r="A16" s="192" t="s">
        <v>100</v>
      </c>
      <c r="B16" s="281" t="s">
        <v>121</v>
      </c>
      <c r="C16" s="178">
        <v>22522</v>
      </c>
      <c r="D16" s="178" t="s">
        <v>28</v>
      </c>
      <c r="E16" s="14">
        <v>1</v>
      </c>
      <c r="F16" s="282">
        <v>1.89</v>
      </c>
      <c r="G16" s="282">
        <v>1.5</v>
      </c>
      <c r="H16" s="282">
        <v>1</v>
      </c>
      <c r="I16" s="282">
        <v>0.63</v>
      </c>
      <c r="J16" s="282">
        <v>0.5</v>
      </c>
      <c r="K16" s="282">
        <v>0</v>
      </c>
      <c r="L16" s="282">
        <f t="shared" ref="L16:L20" si="1">K16*I16/H16</f>
        <v>0</v>
      </c>
      <c r="M16" s="282"/>
      <c r="N16" s="282">
        <v>0</v>
      </c>
      <c r="O16" s="151">
        <f t="shared" si="0"/>
        <v>0</v>
      </c>
      <c r="P16" s="284">
        <v>0</v>
      </c>
      <c r="Q16" s="7"/>
    </row>
    <row r="17" spans="1:17" ht="31.8" customHeight="1" x14ac:dyDescent="0.65">
      <c r="A17" s="192" t="s">
        <v>101</v>
      </c>
      <c r="B17" s="281" t="s">
        <v>122</v>
      </c>
      <c r="C17" s="178">
        <v>22522</v>
      </c>
      <c r="D17" s="178" t="s">
        <v>28</v>
      </c>
      <c r="E17" s="19">
        <v>1</v>
      </c>
      <c r="F17" s="282">
        <v>0.63</v>
      </c>
      <c r="G17" s="282">
        <v>0.5</v>
      </c>
      <c r="H17" s="282">
        <v>1</v>
      </c>
      <c r="I17" s="282">
        <v>0.63</v>
      </c>
      <c r="J17" s="282">
        <v>0.5</v>
      </c>
      <c r="K17" s="282"/>
      <c r="L17" s="282">
        <f t="shared" si="1"/>
        <v>0</v>
      </c>
      <c r="M17" s="282"/>
      <c r="N17" s="282"/>
      <c r="O17" s="151">
        <f t="shared" si="0"/>
        <v>0</v>
      </c>
      <c r="P17" s="284">
        <v>0</v>
      </c>
      <c r="Q17" s="7"/>
    </row>
    <row r="18" spans="1:17" ht="36" customHeight="1" x14ac:dyDescent="0.65">
      <c r="A18" s="192" t="s">
        <v>87</v>
      </c>
      <c r="B18" s="281" t="s">
        <v>123</v>
      </c>
      <c r="C18" s="178">
        <v>22611</v>
      </c>
      <c r="D18" s="178" t="s">
        <v>30</v>
      </c>
      <c r="E18" s="19">
        <v>2</v>
      </c>
      <c r="F18" s="282">
        <v>1.25</v>
      </c>
      <c r="G18" s="282">
        <v>0.99</v>
      </c>
      <c r="H18" s="282">
        <v>1</v>
      </c>
      <c r="I18" s="282">
        <v>0.42</v>
      </c>
      <c r="J18" s="282">
        <v>0.33</v>
      </c>
      <c r="K18" s="282">
        <v>1</v>
      </c>
      <c r="L18" s="282">
        <f t="shared" si="1"/>
        <v>0.42</v>
      </c>
      <c r="M18" s="282">
        <v>0.65</v>
      </c>
      <c r="N18" s="285">
        <v>1</v>
      </c>
      <c r="O18" s="151">
        <f t="shared" si="0"/>
        <v>0.625</v>
      </c>
      <c r="P18" s="284">
        <v>0.99</v>
      </c>
      <c r="Q18" s="7"/>
    </row>
    <row r="19" spans="1:17" ht="25.2" customHeight="1" x14ac:dyDescent="0.65">
      <c r="A19" s="192" t="s">
        <v>124</v>
      </c>
      <c r="B19" s="281" t="s">
        <v>125</v>
      </c>
      <c r="C19" s="178">
        <v>26413</v>
      </c>
      <c r="D19" s="178" t="s">
        <v>30</v>
      </c>
      <c r="E19" s="19">
        <v>2</v>
      </c>
      <c r="F19" s="282">
        <v>56.61</v>
      </c>
      <c r="G19" s="282">
        <v>45</v>
      </c>
      <c r="H19" s="282">
        <v>2</v>
      </c>
      <c r="I19" s="282">
        <v>6.29</v>
      </c>
      <c r="J19" s="282">
        <v>5</v>
      </c>
      <c r="K19" s="282">
        <v>2</v>
      </c>
      <c r="L19" s="282">
        <v>56.61</v>
      </c>
      <c r="M19" s="282">
        <v>34.83</v>
      </c>
      <c r="N19" s="282">
        <v>2</v>
      </c>
      <c r="O19" s="151">
        <f t="shared" si="0"/>
        <v>56.61</v>
      </c>
      <c r="P19" s="284">
        <v>34.83</v>
      </c>
      <c r="Q19" s="7"/>
    </row>
    <row r="20" spans="1:17" x14ac:dyDescent="0.65">
      <c r="A20" s="177" t="s">
        <v>126</v>
      </c>
      <c r="B20" s="281" t="s">
        <v>127</v>
      </c>
      <c r="C20" s="178">
        <v>26413</v>
      </c>
      <c r="D20" s="178" t="s">
        <v>30</v>
      </c>
      <c r="E20" s="19">
        <v>2</v>
      </c>
      <c r="F20" s="286">
        <v>37.74</v>
      </c>
      <c r="G20" s="286">
        <v>30</v>
      </c>
      <c r="H20" s="282">
        <v>1</v>
      </c>
      <c r="I20" s="282">
        <v>6.29</v>
      </c>
      <c r="J20" s="282">
        <v>5</v>
      </c>
      <c r="K20" s="282">
        <v>1</v>
      </c>
      <c r="L20" s="282">
        <f t="shared" si="1"/>
        <v>6.29</v>
      </c>
      <c r="M20" s="282">
        <v>14.73</v>
      </c>
      <c r="N20" s="282">
        <v>1</v>
      </c>
      <c r="O20" s="151">
        <f t="shared" si="0"/>
        <v>18.87</v>
      </c>
      <c r="P20" s="284">
        <v>14.73</v>
      </c>
      <c r="Q20" s="7"/>
    </row>
    <row r="21" spans="1:17" x14ac:dyDescent="0.65">
      <c r="A21" s="409" t="s">
        <v>67</v>
      </c>
      <c r="B21" s="410"/>
      <c r="C21" s="24"/>
      <c r="D21" s="24"/>
      <c r="E21" s="193">
        <f>SUM(E13:E20)</f>
        <v>13</v>
      </c>
      <c r="F21" s="88">
        <f t="shared" ref="F21:G21" si="2">SUM(F13:F20)</f>
        <v>100.00999999999999</v>
      </c>
      <c r="G21" s="193">
        <f t="shared" si="2"/>
        <v>79.490000000000009</v>
      </c>
      <c r="H21" s="193">
        <f>SUM(H13:H20)</f>
        <v>7</v>
      </c>
      <c r="I21" s="193">
        <f>SUM(I13:I20)</f>
        <v>14.89</v>
      </c>
      <c r="J21" s="193">
        <f>SUM(J13:J20)</f>
        <v>11.83</v>
      </c>
      <c r="K21" s="282">
        <f>SUM(K13:K20)</f>
        <v>6</v>
      </c>
      <c r="L21" s="282">
        <f t="shared" ref="L21:P21" si="3">SUM(L13:L20)</f>
        <v>64.58</v>
      </c>
      <c r="M21" s="282">
        <f t="shared" si="3"/>
        <v>51.209999999999994</v>
      </c>
      <c r="N21" s="282">
        <f t="shared" si="3"/>
        <v>6</v>
      </c>
      <c r="O21" s="282">
        <f t="shared" si="3"/>
        <v>76.945000000000007</v>
      </c>
      <c r="P21" s="282">
        <f t="shared" si="3"/>
        <v>51.55</v>
      </c>
      <c r="Q21" s="7"/>
    </row>
    <row r="22" spans="1:17" x14ac:dyDescent="0.65">
      <c r="A22" s="128"/>
      <c r="B22" s="287" t="s">
        <v>341</v>
      </c>
      <c r="C22" s="288"/>
      <c r="D22" s="288"/>
      <c r="E22" s="288"/>
      <c r="F22" s="289" t="s">
        <v>334</v>
      </c>
      <c r="G22" s="288"/>
      <c r="H22" s="90"/>
      <c r="I22" s="90"/>
      <c r="J22" s="90"/>
      <c r="K22" s="118"/>
      <c r="L22" s="118"/>
      <c r="M22" s="118"/>
      <c r="N22" s="129"/>
      <c r="O22" s="129"/>
      <c r="P22" s="130"/>
      <c r="Q22" s="41"/>
    </row>
    <row r="23" spans="1:17" x14ac:dyDescent="0.65">
      <c r="B23" s="275" t="s">
        <v>109</v>
      </c>
      <c r="C23" s="290">
        <f>L21*100/I21</f>
        <v>433.71390194761585</v>
      </c>
      <c r="D23" s="275"/>
      <c r="E23" s="275"/>
      <c r="F23" s="275" t="s">
        <v>109</v>
      </c>
      <c r="G23" s="292">
        <f>O21*100/F21</f>
        <v>76.937306269373082</v>
      </c>
      <c r="H23" s="43"/>
      <c r="I23" s="43"/>
      <c r="J23" s="43"/>
      <c r="K23" s="43"/>
      <c r="L23" s="43"/>
      <c r="M23" s="43"/>
      <c r="N23" s="43"/>
    </row>
    <row r="24" spans="1:17" x14ac:dyDescent="0.65">
      <c r="B24" s="275" t="s">
        <v>106</v>
      </c>
      <c r="C24" s="291">
        <f>M21*100/J21</f>
        <v>432.88250211327124</v>
      </c>
      <c r="D24" s="275"/>
      <c r="E24" s="275"/>
      <c r="F24" s="275" t="s">
        <v>106</v>
      </c>
      <c r="G24" s="277">
        <f>P21*100/G21</f>
        <v>64.850924644609378</v>
      </c>
      <c r="H24" s="43"/>
      <c r="I24" s="43"/>
      <c r="J24" s="43"/>
      <c r="K24" s="43"/>
      <c r="L24" s="43"/>
      <c r="M24" s="43"/>
      <c r="N24" s="43"/>
      <c r="O24" s="57"/>
    </row>
    <row r="25" spans="1:17" s="114" customFormat="1" ht="18.75" customHeight="1" x14ac:dyDescent="0.65">
      <c r="B25" s="242"/>
      <c r="C25" s="242"/>
      <c r="D25" s="242"/>
      <c r="E25" s="242"/>
      <c r="F25" s="242"/>
      <c r="G25" s="242"/>
      <c r="H25" s="57"/>
      <c r="I25" s="67"/>
    </row>
    <row r="26" spans="1:17" s="114" customFormat="1" x14ac:dyDescent="0.65">
      <c r="H26" s="57"/>
      <c r="I26" s="67"/>
    </row>
    <row r="27" spans="1:17" s="114" customFormat="1" x14ac:dyDescent="0.65">
      <c r="H27" s="57"/>
      <c r="I27" s="67"/>
    </row>
    <row r="28" spans="1:17" s="114" customFormat="1" x14ac:dyDescent="0.65">
      <c r="B28" s="142"/>
      <c r="H28" s="57"/>
      <c r="I28" s="67"/>
      <c r="N28" s="142"/>
    </row>
    <row r="29" spans="1:17" s="114" customFormat="1" x14ac:dyDescent="0.65"/>
    <row r="30" spans="1:17" x14ac:dyDescent="0.65">
      <c r="H30" s="33"/>
      <c r="I30" s="33"/>
      <c r="J30" s="33"/>
      <c r="K30" s="33"/>
      <c r="L30" s="33"/>
      <c r="M30" s="33"/>
      <c r="N30" s="33"/>
    </row>
    <row r="31" spans="1:17" x14ac:dyDescent="0.65">
      <c r="H31" s="44"/>
      <c r="I31" s="44"/>
      <c r="J31" s="44"/>
      <c r="K31" s="44"/>
      <c r="L31" s="44"/>
      <c r="M31" s="44"/>
      <c r="N31" s="44"/>
    </row>
    <row r="32" spans="1:17" x14ac:dyDescent="0.65">
      <c r="H32" s="45"/>
      <c r="I32" s="45"/>
      <c r="J32" s="45"/>
      <c r="K32" s="45"/>
      <c r="L32" s="45"/>
      <c r="M32" s="45"/>
      <c r="N32" s="45"/>
    </row>
    <row r="33" spans="8:14" x14ac:dyDescent="0.65">
      <c r="H33" s="43"/>
      <c r="I33" s="43"/>
      <c r="J33" s="43"/>
      <c r="K33" s="43"/>
      <c r="L33" s="43"/>
      <c r="M33" s="43"/>
      <c r="N33" s="43"/>
    </row>
    <row r="34" spans="8:14" x14ac:dyDescent="0.65">
      <c r="H34" s="43"/>
      <c r="I34" s="43"/>
      <c r="J34" s="43"/>
      <c r="K34" s="43"/>
      <c r="L34" s="43"/>
      <c r="M34" s="43"/>
      <c r="N34" s="43"/>
    </row>
    <row r="35" spans="8:14" x14ac:dyDescent="0.65">
      <c r="H35" s="43"/>
      <c r="I35" s="43"/>
      <c r="J35" s="43"/>
      <c r="K35" s="43"/>
      <c r="L35" s="43"/>
      <c r="M35" s="43"/>
      <c r="N35" s="43"/>
    </row>
    <row r="36" spans="8:14" x14ac:dyDescent="0.65">
      <c r="H36" s="43"/>
      <c r="I36" s="43"/>
      <c r="J36" s="43"/>
      <c r="K36" s="43"/>
      <c r="L36" s="43"/>
      <c r="M36" s="43"/>
      <c r="N36" s="43"/>
    </row>
    <row r="37" spans="8:14" x14ac:dyDescent="0.65">
      <c r="H37" s="43"/>
      <c r="I37" s="43"/>
      <c r="J37" s="43"/>
      <c r="K37" s="43"/>
      <c r="L37" s="43"/>
      <c r="M37" s="43"/>
      <c r="N37" s="43"/>
    </row>
    <row r="38" spans="8:14" x14ac:dyDescent="0.65">
      <c r="H38" s="34"/>
      <c r="I38" s="34"/>
      <c r="J38" s="34"/>
      <c r="K38" s="34"/>
      <c r="L38" s="34"/>
      <c r="M38" s="34"/>
      <c r="N38" s="34"/>
    </row>
    <row r="39" spans="8:14" x14ac:dyDescent="0.65">
      <c r="H39" s="43"/>
      <c r="I39" s="43"/>
      <c r="J39" s="43"/>
      <c r="K39" s="43"/>
      <c r="L39" s="43"/>
      <c r="M39" s="43"/>
      <c r="N39" s="43"/>
    </row>
    <row r="40" spans="8:14" x14ac:dyDescent="0.65">
      <c r="H40" s="43"/>
      <c r="I40" s="43"/>
      <c r="J40" s="43"/>
      <c r="K40" s="43"/>
      <c r="L40" s="43"/>
      <c r="M40" s="43"/>
      <c r="N40" s="43"/>
    </row>
    <row r="41" spans="8:14" x14ac:dyDescent="0.65">
      <c r="H41" s="43"/>
      <c r="I41" s="43"/>
      <c r="J41" s="43"/>
      <c r="K41" s="43"/>
      <c r="L41" s="43"/>
      <c r="M41" s="43"/>
      <c r="N41" s="43"/>
    </row>
    <row r="42" spans="8:14" x14ac:dyDescent="0.65">
      <c r="H42" s="46"/>
      <c r="I42" s="46"/>
      <c r="J42" s="46"/>
      <c r="K42" s="46"/>
      <c r="L42" s="46"/>
      <c r="M42" s="46"/>
      <c r="N42" s="46"/>
    </row>
    <row r="43" spans="8:14" x14ac:dyDescent="0.65">
      <c r="H43" s="43"/>
      <c r="I43" s="43"/>
      <c r="J43" s="43"/>
      <c r="K43" s="43"/>
      <c r="L43" s="43"/>
      <c r="M43" s="43"/>
      <c r="N43" s="43"/>
    </row>
    <row r="44" spans="8:14" x14ac:dyDescent="0.65">
      <c r="H44" s="47"/>
      <c r="I44" s="47"/>
      <c r="J44" s="47"/>
      <c r="K44" s="47"/>
      <c r="L44" s="47"/>
      <c r="M44" s="47"/>
      <c r="N44" s="47"/>
    </row>
    <row r="45" spans="8:14" x14ac:dyDescent="0.65">
      <c r="H45" s="47"/>
      <c r="I45" s="47"/>
      <c r="J45" s="47"/>
      <c r="K45" s="47"/>
      <c r="L45" s="47"/>
      <c r="M45" s="47"/>
      <c r="N45" s="47"/>
    </row>
    <row r="46" spans="8:14" x14ac:dyDescent="0.65">
      <c r="H46" s="30"/>
      <c r="I46" s="30"/>
      <c r="J46" s="30"/>
      <c r="K46" s="30"/>
      <c r="L46" s="30"/>
      <c r="M46" s="30"/>
      <c r="N46" s="30"/>
    </row>
    <row r="47" spans="8:14" x14ac:dyDescent="0.65">
      <c r="H47" s="30"/>
      <c r="I47" s="30"/>
      <c r="J47" s="30"/>
      <c r="K47" s="30"/>
      <c r="L47" s="30"/>
      <c r="M47" s="30"/>
      <c r="N47" s="30"/>
    </row>
    <row r="48" spans="8:14" x14ac:dyDescent="0.65">
      <c r="H48" s="48"/>
      <c r="I48" s="48"/>
      <c r="J48" s="48"/>
      <c r="K48" s="48"/>
      <c r="L48" s="48"/>
      <c r="M48" s="48"/>
      <c r="N48" s="48"/>
    </row>
    <row r="49" spans="8:14" x14ac:dyDescent="0.65">
      <c r="H49" s="30"/>
      <c r="I49" s="30"/>
      <c r="J49" s="30"/>
      <c r="K49" s="30"/>
      <c r="L49" s="30"/>
      <c r="M49" s="30"/>
      <c r="N49" s="30"/>
    </row>
    <row r="50" spans="8:14" x14ac:dyDescent="0.65">
      <c r="H50" s="30"/>
      <c r="I50" s="30"/>
      <c r="J50" s="30"/>
      <c r="K50" s="30"/>
      <c r="L50" s="30"/>
      <c r="M50" s="30"/>
      <c r="N50" s="30"/>
    </row>
    <row r="51" spans="8:14" x14ac:dyDescent="0.65">
      <c r="H51" s="49"/>
      <c r="I51" s="49"/>
      <c r="J51" s="49"/>
      <c r="K51" s="49"/>
      <c r="L51" s="49"/>
      <c r="M51" s="49"/>
      <c r="N51" s="49"/>
    </row>
    <row r="52" spans="8:14" x14ac:dyDescent="0.65">
      <c r="H52" s="48"/>
      <c r="I52" s="48"/>
      <c r="J52" s="48"/>
      <c r="K52" s="48"/>
      <c r="L52" s="48"/>
      <c r="M52" s="48"/>
      <c r="N52" s="48"/>
    </row>
    <row r="53" spans="8:14" x14ac:dyDescent="0.65">
      <c r="H53" s="30"/>
      <c r="I53" s="30"/>
      <c r="J53" s="30"/>
      <c r="K53" s="30"/>
      <c r="L53" s="30"/>
      <c r="M53" s="30"/>
      <c r="N53" s="30"/>
    </row>
    <row r="54" spans="8:14" x14ac:dyDescent="0.65">
      <c r="H54" s="29"/>
      <c r="I54" s="29"/>
      <c r="J54" s="29"/>
      <c r="K54" s="29"/>
      <c r="L54" s="29"/>
      <c r="M54" s="29"/>
      <c r="N54" s="29"/>
    </row>
    <row r="55" spans="8:14" x14ac:dyDescent="0.65">
      <c r="H55" s="30"/>
      <c r="I55" s="30"/>
      <c r="J55" s="30"/>
      <c r="K55" s="30"/>
      <c r="L55" s="30"/>
      <c r="M55" s="30"/>
      <c r="N55" s="30"/>
    </row>
    <row r="56" spans="8:14" x14ac:dyDescent="0.65">
      <c r="H56" s="29"/>
      <c r="I56" s="29"/>
      <c r="J56" s="29"/>
      <c r="K56" s="29"/>
      <c r="L56" s="29"/>
      <c r="M56" s="29"/>
      <c r="N56" s="29"/>
    </row>
    <row r="57" spans="8:14" x14ac:dyDescent="0.65">
      <c r="H57" s="25"/>
      <c r="I57" s="25"/>
      <c r="J57" s="25"/>
      <c r="K57" s="25"/>
      <c r="L57" s="25"/>
      <c r="M57" s="25"/>
      <c r="N57" s="25"/>
    </row>
    <row r="58" spans="8:14" x14ac:dyDescent="0.65">
      <c r="H58" s="34"/>
      <c r="I58" s="34"/>
      <c r="J58" s="34"/>
      <c r="K58" s="34"/>
      <c r="L58" s="34"/>
      <c r="M58" s="34"/>
      <c r="N58" s="34"/>
    </row>
    <row r="59" spans="8:14" x14ac:dyDescent="0.65">
      <c r="H59" s="34"/>
      <c r="I59" s="34"/>
      <c r="J59" s="34"/>
      <c r="K59" s="34"/>
      <c r="L59" s="34"/>
      <c r="M59" s="34"/>
      <c r="N59" s="34"/>
    </row>
    <row r="60" spans="8:14" x14ac:dyDescent="0.65">
      <c r="H60" s="34"/>
      <c r="I60" s="34"/>
      <c r="J60" s="34"/>
      <c r="K60" s="34"/>
      <c r="L60" s="34"/>
      <c r="M60" s="34"/>
      <c r="N60" s="34"/>
    </row>
    <row r="61" spans="8:14" x14ac:dyDescent="0.65">
      <c r="H61" s="34"/>
      <c r="I61" s="34"/>
      <c r="J61" s="34"/>
      <c r="K61" s="34"/>
      <c r="L61" s="34"/>
      <c r="M61" s="34"/>
      <c r="N61" s="34"/>
    </row>
    <row r="62" spans="8:14" x14ac:dyDescent="0.65">
      <c r="H62" s="50"/>
      <c r="I62" s="50"/>
      <c r="J62" s="50"/>
      <c r="K62" s="50"/>
      <c r="L62" s="50"/>
      <c r="M62" s="50"/>
      <c r="N62" s="50"/>
    </row>
    <row r="63" spans="8:14" x14ac:dyDescent="0.65">
      <c r="H63" s="34"/>
      <c r="I63" s="34"/>
      <c r="J63" s="34"/>
      <c r="K63" s="34"/>
      <c r="L63" s="34"/>
      <c r="M63" s="34"/>
      <c r="N63" s="34"/>
    </row>
    <row r="64" spans="8:14" x14ac:dyDescent="0.65">
      <c r="H64" s="44"/>
      <c r="I64" s="44"/>
      <c r="J64" s="44"/>
      <c r="K64" s="44"/>
      <c r="L64" s="44"/>
      <c r="M64" s="44"/>
      <c r="N64" s="44"/>
    </row>
    <row r="65" spans="8:14" x14ac:dyDescent="0.65">
      <c r="H65" s="44"/>
      <c r="I65" s="44"/>
      <c r="J65" s="44"/>
      <c r="K65" s="44"/>
      <c r="L65" s="44"/>
      <c r="M65" s="44"/>
      <c r="N65" s="44"/>
    </row>
    <row r="66" spans="8:14" x14ac:dyDescent="0.65">
      <c r="H66" s="50"/>
      <c r="I66" s="50"/>
      <c r="J66" s="50"/>
      <c r="K66" s="50"/>
      <c r="L66" s="50"/>
      <c r="M66" s="50"/>
      <c r="N66" s="50"/>
    </row>
    <row r="67" spans="8:14" x14ac:dyDescent="0.65">
      <c r="H67" s="31"/>
      <c r="I67" s="31"/>
      <c r="J67" s="31"/>
      <c r="K67" s="31"/>
      <c r="L67" s="31"/>
      <c r="M67" s="31"/>
      <c r="N67" s="31"/>
    </row>
    <row r="68" spans="8:14" x14ac:dyDescent="0.65">
      <c r="H68" s="31"/>
      <c r="I68" s="31"/>
      <c r="J68" s="31"/>
      <c r="K68" s="31"/>
      <c r="L68" s="31"/>
      <c r="M68" s="31"/>
      <c r="N68" s="31"/>
    </row>
    <row r="69" spans="8:14" x14ac:dyDescent="0.65">
      <c r="H69" s="33"/>
      <c r="I69" s="33"/>
      <c r="J69" s="33"/>
      <c r="K69" s="33"/>
      <c r="L69" s="33"/>
      <c r="M69" s="33"/>
      <c r="N69" s="33"/>
    </row>
    <row r="70" spans="8:14" x14ac:dyDescent="0.65">
      <c r="H70" s="34"/>
      <c r="I70" s="34"/>
      <c r="J70" s="34"/>
      <c r="K70" s="34"/>
      <c r="L70" s="34"/>
      <c r="M70" s="34"/>
      <c r="N70" s="34"/>
    </row>
    <row r="71" spans="8:14" x14ac:dyDescent="0.65">
      <c r="H71" s="34"/>
      <c r="I71" s="34"/>
      <c r="J71" s="34"/>
      <c r="K71" s="34"/>
      <c r="L71" s="34"/>
      <c r="M71" s="34"/>
      <c r="N71" s="34"/>
    </row>
    <row r="72" spans="8:14" x14ac:dyDescent="0.65">
      <c r="H72" s="31"/>
      <c r="I72" s="31"/>
      <c r="J72" s="31"/>
      <c r="K72" s="31"/>
      <c r="L72" s="31"/>
      <c r="M72" s="31"/>
      <c r="N72" s="31"/>
    </row>
    <row r="73" spans="8:14" x14ac:dyDescent="0.65">
      <c r="H73" s="34"/>
      <c r="I73" s="34"/>
      <c r="J73" s="34"/>
      <c r="K73" s="34"/>
      <c r="L73" s="34"/>
      <c r="M73" s="34"/>
      <c r="N73" s="34"/>
    </row>
    <row r="74" spans="8:14" x14ac:dyDescent="0.65">
      <c r="H74" s="31"/>
      <c r="I74" s="31"/>
      <c r="J74" s="31"/>
      <c r="K74" s="31"/>
      <c r="L74" s="31"/>
      <c r="M74" s="31"/>
      <c r="N74" s="31"/>
    </row>
    <row r="75" spans="8:14" x14ac:dyDescent="0.65">
      <c r="H75" s="31"/>
      <c r="I75" s="31"/>
      <c r="J75" s="31"/>
      <c r="K75" s="31"/>
      <c r="L75" s="31"/>
      <c r="M75" s="31"/>
      <c r="N75" s="31"/>
    </row>
    <row r="76" spans="8:14" x14ac:dyDescent="0.65">
      <c r="H76" s="31"/>
      <c r="I76" s="31"/>
      <c r="J76" s="31"/>
      <c r="K76" s="31"/>
      <c r="L76" s="31"/>
      <c r="M76" s="31"/>
      <c r="N76" s="31"/>
    </row>
    <row r="77" spans="8:14" x14ac:dyDescent="0.65">
      <c r="H77" s="50"/>
      <c r="I77" s="50"/>
      <c r="J77" s="50"/>
      <c r="K77" s="50"/>
      <c r="L77" s="50"/>
      <c r="M77" s="50"/>
      <c r="N77" s="50"/>
    </row>
    <row r="78" spans="8:14" x14ac:dyDescent="0.65">
      <c r="H78" s="31"/>
      <c r="I78" s="31"/>
      <c r="J78" s="31"/>
      <c r="K78" s="31"/>
      <c r="L78" s="31"/>
      <c r="M78" s="31"/>
      <c r="N78" s="31"/>
    </row>
    <row r="79" spans="8:14" x14ac:dyDescent="0.65">
      <c r="H79" s="34"/>
      <c r="I79" s="34"/>
      <c r="J79" s="34"/>
      <c r="K79" s="34"/>
      <c r="L79" s="34"/>
      <c r="M79" s="34"/>
      <c r="N79" s="34"/>
    </row>
    <row r="80" spans="8:14" x14ac:dyDescent="0.65">
      <c r="H80" s="34"/>
      <c r="I80" s="34"/>
      <c r="J80" s="34"/>
      <c r="K80" s="34"/>
      <c r="L80" s="34"/>
      <c r="M80" s="34"/>
      <c r="N80" s="34"/>
    </row>
    <row r="81" spans="8:14" x14ac:dyDescent="0.65">
      <c r="H81" s="44"/>
      <c r="I81" s="44"/>
      <c r="J81" s="44"/>
      <c r="K81" s="44"/>
      <c r="L81" s="44"/>
      <c r="M81" s="44"/>
      <c r="N81" s="44"/>
    </row>
    <row r="82" spans="8:14" x14ac:dyDescent="0.65">
      <c r="H82" s="34"/>
      <c r="I82" s="34"/>
      <c r="J82" s="34"/>
      <c r="K82" s="34"/>
      <c r="L82" s="34"/>
      <c r="M82" s="34"/>
      <c r="N82" s="34"/>
    </row>
    <row r="83" spans="8:14" x14ac:dyDescent="0.65">
      <c r="H83" s="33"/>
      <c r="I83" s="33"/>
      <c r="J83" s="33"/>
      <c r="K83" s="33"/>
      <c r="L83" s="33"/>
      <c r="M83" s="33"/>
      <c r="N83" s="33"/>
    </row>
    <row r="84" spans="8:14" x14ac:dyDescent="0.65">
      <c r="H84" s="33"/>
      <c r="I84" s="33"/>
      <c r="J84" s="33"/>
      <c r="K84" s="33"/>
      <c r="L84" s="33"/>
      <c r="M84" s="33"/>
      <c r="N84" s="33"/>
    </row>
    <row r="85" spans="8:14" x14ac:dyDescent="0.65">
      <c r="H85" s="31"/>
      <c r="I85" s="31"/>
      <c r="J85" s="31"/>
      <c r="K85" s="31"/>
      <c r="L85" s="31"/>
      <c r="M85" s="31"/>
      <c r="N85" s="31"/>
    </row>
    <row r="86" spans="8:14" x14ac:dyDescent="0.65">
      <c r="H86" s="44"/>
      <c r="I86" s="44"/>
      <c r="J86" s="44"/>
      <c r="K86" s="44"/>
      <c r="L86" s="44"/>
      <c r="M86" s="44"/>
      <c r="N86" s="44"/>
    </row>
    <row r="87" spans="8:14" x14ac:dyDescent="0.65">
      <c r="H87" s="33"/>
      <c r="I87" s="33"/>
      <c r="J87" s="33"/>
      <c r="K87" s="33"/>
      <c r="L87" s="33"/>
      <c r="M87" s="33"/>
      <c r="N87" s="33"/>
    </row>
    <row r="88" spans="8:14" x14ac:dyDescent="0.65">
      <c r="H88" s="33"/>
      <c r="I88" s="33"/>
      <c r="J88" s="33"/>
      <c r="K88" s="33"/>
      <c r="L88" s="33"/>
      <c r="M88" s="33"/>
      <c r="N88" s="33"/>
    </row>
    <row r="89" spans="8:14" x14ac:dyDescent="0.65">
      <c r="H89" s="33"/>
      <c r="I89" s="33"/>
      <c r="J89" s="33"/>
      <c r="K89" s="33"/>
      <c r="L89" s="33"/>
      <c r="M89" s="33"/>
      <c r="N89" s="33"/>
    </row>
    <row r="90" spans="8:14" x14ac:dyDescent="0.65">
      <c r="H90" s="33"/>
      <c r="I90" s="33"/>
      <c r="J90" s="33"/>
      <c r="K90" s="33"/>
      <c r="L90" s="33"/>
      <c r="M90" s="33"/>
      <c r="N90" s="33"/>
    </row>
    <row r="91" spans="8:14" x14ac:dyDescent="0.65">
      <c r="H91" s="33"/>
      <c r="I91" s="33"/>
      <c r="J91" s="33"/>
      <c r="K91" s="33"/>
      <c r="L91" s="33"/>
      <c r="M91" s="33"/>
      <c r="N91" s="33"/>
    </row>
    <row r="92" spans="8:14" x14ac:dyDescent="0.65">
      <c r="H92" s="33"/>
      <c r="I92" s="33"/>
      <c r="J92" s="33"/>
      <c r="K92" s="33"/>
      <c r="L92" s="33"/>
      <c r="M92" s="33"/>
      <c r="N92" s="33"/>
    </row>
    <row r="93" spans="8:14" x14ac:dyDescent="0.65">
      <c r="H93" s="33"/>
      <c r="I93" s="33"/>
      <c r="J93" s="33"/>
      <c r="K93" s="33"/>
      <c r="L93" s="33"/>
      <c r="M93" s="33"/>
      <c r="N93" s="33"/>
    </row>
    <row r="94" spans="8:14" x14ac:dyDescent="0.65">
      <c r="H94" s="32"/>
      <c r="I94" s="32"/>
      <c r="J94" s="32"/>
      <c r="K94" s="32"/>
      <c r="L94" s="32"/>
      <c r="M94" s="32"/>
      <c r="N94" s="32"/>
    </row>
    <row r="95" spans="8:14" x14ac:dyDescent="0.65">
      <c r="H95" s="29"/>
      <c r="I95" s="29"/>
      <c r="J95" s="29"/>
      <c r="K95" s="29"/>
      <c r="L95" s="29"/>
      <c r="M95" s="29"/>
      <c r="N95" s="29"/>
    </row>
    <row r="96" spans="8:14" x14ac:dyDescent="0.65">
      <c r="H96" s="30"/>
      <c r="I96" s="30"/>
      <c r="J96" s="30"/>
      <c r="K96" s="30"/>
      <c r="L96" s="30"/>
      <c r="M96" s="30"/>
      <c r="N96" s="30"/>
    </row>
    <row r="97" spans="8:14" x14ac:dyDescent="0.65">
      <c r="H97" s="30"/>
      <c r="I97" s="30"/>
      <c r="J97" s="30"/>
      <c r="K97" s="30"/>
      <c r="L97" s="30"/>
      <c r="M97" s="30"/>
      <c r="N97" s="30"/>
    </row>
    <row r="98" spans="8:14" x14ac:dyDescent="0.65">
      <c r="H98" s="30"/>
      <c r="I98" s="30"/>
      <c r="J98" s="30"/>
      <c r="K98" s="30"/>
      <c r="L98" s="30"/>
      <c r="M98" s="30"/>
      <c r="N98" s="30"/>
    </row>
    <row r="99" spans="8:14" x14ac:dyDescent="0.65">
      <c r="H99" s="30"/>
      <c r="I99" s="30"/>
      <c r="J99" s="30"/>
      <c r="K99" s="30"/>
      <c r="L99" s="30"/>
      <c r="M99" s="30"/>
      <c r="N99" s="30"/>
    </row>
    <row r="100" spans="8:14" x14ac:dyDescent="0.65">
      <c r="H100" s="31"/>
      <c r="I100" s="31"/>
      <c r="J100" s="31"/>
      <c r="K100" s="31"/>
      <c r="L100" s="31"/>
      <c r="M100" s="31"/>
      <c r="N100" s="31"/>
    </row>
    <row r="101" spans="8:14" x14ac:dyDescent="0.65">
      <c r="H101" s="31"/>
      <c r="I101" s="31"/>
      <c r="J101" s="31"/>
      <c r="K101" s="31"/>
      <c r="L101" s="31"/>
      <c r="M101" s="31"/>
      <c r="N101" s="31"/>
    </row>
    <row r="102" spans="8:14" x14ac:dyDescent="0.65">
      <c r="H102" s="43"/>
      <c r="I102" s="43"/>
      <c r="J102" s="43"/>
      <c r="K102" s="43"/>
      <c r="L102" s="43"/>
      <c r="M102" s="43"/>
      <c r="N102" s="43"/>
    </row>
    <row r="103" spans="8:14" x14ac:dyDescent="0.65">
      <c r="H103" s="31"/>
      <c r="I103" s="31"/>
      <c r="J103" s="31"/>
      <c r="K103" s="31"/>
      <c r="L103" s="31"/>
      <c r="M103" s="31"/>
      <c r="N103" s="31"/>
    </row>
    <row r="104" spans="8:14" x14ac:dyDescent="0.65">
      <c r="H104" s="33"/>
      <c r="I104" s="33"/>
      <c r="J104" s="33"/>
      <c r="K104" s="33"/>
      <c r="L104" s="33"/>
      <c r="M104" s="33"/>
      <c r="N104" s="33"/>
    </row>
    <row r="105" spans="8:14" x14ac:dyDescent="0.65">
      <c r="H105" s="43"/>
      <c r="I105" s="43"/>
      <c r="J105" s="43"/>
      <c r="K105" s="43"/>
      <c r="L105" s="43"/>
      <c r="M105" s="43"/>
      <c r="N105" s="43"/>
    </row>
    <row r="106" spans="8:14" x14ac:dyDescent="0.65">
      <c r="H106" s="34"/>
      <c r="I106" s="34"/>
      <c r="J106" s="34"/>
      <c r="K106" s="34"/>
      <c r="L106" s="34"/>
      <c r="M106" s="34"/>
      <c r="N106" s="34"/>
    </row>
    <row r="107" spans="8:14" x14ac:dyDescent="0.65">
      <c r="H107" s="29"/>
      <c r="I107" s="29"/>
      <c r="J107" s="29"/>
      <c r="K107" s="29"/>
      <c r="L107" s="29"/>
      <c r="M107" s="29"/>
      <c r="N107" s="29"/>
    </row>
    <row r="108" spans="8:14" x14ac:dyDescent="0.65">
      <c r="H108" s="29"/>
      <c r="I108" s="29"/>
      <c r="J108" s="29"/>
      <c r="K108" s="29"/>
      <c r="L108" s="29"/>
      <c r="M108" s="29"/>
      <c r="N108" s="29"/>
    </row>
    <row r="109" spans="8:14" x14ac:dyDescent="0.65">
      <c r="H109" s="30"/>
      <c r="I109" s="30"/>
      <c r="J109" s="30"/>
      <c r="K109" s="30"/>
      <c r="L109" s="30"/>
      <c r="M109" s="30"/>
      <c r="N109" s="30"/>
    </row>
    <row r="110" spans="8:14" x14ac:dyDescent="0.65">
      <c r="H110" s="29"/>
      <c r="I110" s="29"/>
      <c r="J110" s="29"/>
      <c r="K110" s="29"/>
      <c r="L110" s="29"/>
      <c r="M110" s="29"/>
      <c r="N110" s="29"/>
    </row>
    <row r="111" spans="8:14" x14ac:dyDescent="0.65">
      <c r="H111" s="51"/>
      <c r="I111" s="51"/>
      <c r="J111" s="51"/>
      <c r="K111" s="51"/>
      <c r="L111" s="51"/>
      <c r="M111" s="51"/>
      <c r="N111" s="51"/>
    </row>
  </sheetData>
  <mergeCells count="13">
    <mergeCell ref="A21:B21"/>
    <mergeCell ref="A12:B12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  <mergeCell ref="P8:Q8"/>
  </mergeCells>
  <pageMargins left="0" right="0" top="0.10433070899999999" bottom="0" header="0.31496062992126" footer="0.31496062992126"/>
  <pageSetup paperSize="9"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80" zoomScaleNormal="80" workbookViewId="0">
      <selection activeCell="A5" sqref="A5"/>
    </sheetView>
  </sheetViews>
  <sheetFormatPr defaultColWidth="9.109375" defaultRowHeight="21" x14ac:dyDescent="0.65"/>
  <cols>
    <col min="1" max="1" width="12.44140625" style="77" customWidth="1"/>
    <col min="2" max="2" width="69" style="77" customWidth="1"/>
    <col min="3" max="3" width="9" style="77" customWidth="1"/>
    <col min="4" max="4" width="8.6640625" style="77" customWidth="1"/>
    <col min="5" max="5" width="7.5546875" style="77" bestFit="1" customWidth="1"/>
    <col min="6" max="6" width="12.5546875" style="77" customWidth="1"/>
    <col min="7" max="7" width="9.5546875" style="77" customWidth="1"/>
    <col min="8" max="8" width="6.5546875" style="77" customWidth="1"/>
    <col min="9" max="9" width="8.44140625" style="77" bestFit="1" customWidth="1"/>
    <col min="10" max="10" width="9.88671875" style="77" bestFit="1" customWidth="1"/>
    <col min="11" max="11" width="7.109375" style="77" customWidth="1"/>
    <col min="12" max="12" width="10.5546875" style="77" customWidth="1"/>
    <col min="13" max="13" width="7.5546875" style="77" customWidth="1"/>
    <col min="14" max="14" width="9.88671875" style="77" customWidth="1"/>
    <col min="15" max="15" width="8.88671875" style="77" customWidth="1"/>
    <col min="16" max="16" width="9.109375" style="77" customWidth="1"/>
    <col min="17" max="16384" width="9.109375" style="77"/>
  </cols>
  <sheetData>
    <row r="1" spans="1:17" ht="39.6" customHeight="1" x14ac:dyDescent="0.65">
      <c r="A1" s="394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ht="21.6" x14ac:dyDescent="0.65">
      <c r="A2" s="247" t="s">
        <v>117</v>
      </c>
      <c r="B2" s="247"/>
      <c r="C2" s="247"/>
      <c r="D2" s="247"/>
    </row>
    <row r="3" spans="1:17" ht="21.6" x14ac:dyDescent="0.65">
      <c r="A3" s="247" t="s">
        <v>436</v>
      </c>
      <c r="B3" s="247"/>
      <c r="C3" s="247"/>
      <c r="D3" s="247"/>
    </row>
    <row r="4" spans="1:17" ht="21.6" x14ac:dyDescent="0.65">
      <c r="A4" s="247" t="s">
        <v>13</v>
      </c>
      <c r="B4" s="247"/>
      <c r="C4" s="247"/>
      <c r="D4" s="247"/>
    </row>
    <row r="5" spans="1:17" ht="21.6" x14ac:dyDescent="0.65">
      <c r="A5" s="247" t="s">
        <v>441</v>
      </c>
      <c r="B5" s="247"/>
      <c r="C5" s="247"/>
      <c r="D5" s="247"/>
    </row>
    <row r="6" spans="1:17" ht="21.6" x14ac:dyDescent="0.65">
      <c r="A6" s="247" t="s">
        <v>94</v>
      </c>
      <c r="B6" s="247"/>
      <c r="C6" s="247"/>
      <c r="D6" s="247"/>
    </row>
    <row r="7" spans="1:17" ht="21.6" x14ac:dyDescent="0.65">
      <c r="A7" s="247" t="s">
        <v>14</v>
      </c>
      <c r="B7" s="247"/>
      <c r="C7" s="293">
        <v>85.65</v>
      </c>
    </row>
    <row r="8" spans="1:17" ht="25.8" customHeight="1" x14ac:dyDescent="0.65">
      <c r="Q8" s="225" t="s">
        <v>15</v>
      </c>
    </row>
    <row r="9" spans="1:17" x14ac:dyDescent="0.65">
      <c r="A9" s="423" t="s">
        <v>16</v>
      </c>
      <c r="B9" s="423" t="s">
        <v>17</v>
      </c>
      <c r="C9" s="423" t="s">
        <v>18</v>
      </c>
      <c r="D9" s="423" t="s">
        <v>19</v>
      </c>
      <c r="E9" s="425" t="s">
        <v>20</v>
      </c>
      <c r="F9" s="425"/>
      <c r="G9" s="425"/>
      <c r="H9" s="425" t="s">
        <v>347</v>
      </c>
      <c r="I9" s="425"/>
      <c r="J9" s="425"/>
      <c r="K9" s="426" t="s">
        <v>339</v>
      </c>
      <c r="L9" s="427"/>
      <c r="M9" s="428"/>
      <c r="N9" s="426" t="s">
        <v>346</v>
      </c>
      <c r="O9" s="427"/>
      <c r="P9" s="428"/>
      <c r="Q9" s="423" t="s">
        <v>21</v>
      </c>
    </row>
    <row r="10" spans="1:17" x14ac:dyDescent="0.65">
      <c r="A10" s="424"/>
      <c r="B10" s="424"/>
      <c r="C10" s="424"/>
      <c r="D10" s="424"/>
      <c r="E10" s="279" t="s">
        <v>22</v>
      </c>
      <c r="F10" s="279" t="s">
        <v>23</v>
      </c>
      <c r="G10" s="279" t="s">
        <v>24</v>
      </c>
      <c r="H10" s="279" t="s">
        <v>22</v>
      </c>
      <c r="I10" s="279" t="s">
        <v>23</v>
      </c>
      <c r="J10" s="279" t="s">
        <v>24</v>
      </c>
      <c r="K10" s="279" t="s">
        <v>22</v>
      </c>
      <c r="L10" s="279" t="s">
        <v>25</v>
      </c>
      <c r="M10" s="279" t="s">
        <v>328</v>
      </c>
      <c r="N10" s="279" t="s">
        <v>22</v>
      </c>
      <c r="O10" s="279" t="s">
        <v>25</v>
      </c>
      <c r="P10" s="279" t="s">
        <v>328</v>
      </c>
      <c r="Q10" s="424"/>
    </row>
    <row r="11" spans="1:17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14</v>
      </c>
      <c r="L11" s="79">
        <v>15</v>
      </c>
      <c r="M11" s="79">
        <v>16</v>
      </c>
      <c r="N11" s="79">
        <v>20</v>
      </c>
      <c r="O11" s="79">
        <v>21</v>
      </c>
      <c r="P11" s="79">
        <v>22</v>
      </c>
      <c r="Q11" s="79">
        <v>23</v>
      </c>
    </row>
    <row r="12" spans="1:17" ht="27.6" customHeight="1" x14ac:dyDescent="0.65">
      <c r="A12" s="421" t="s">
        <v>68</v>
      </c>
      <c r="B12" s="422"/>
      <c r="C12" s="55"/>
      <c r="D12" s="5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27" customHeight="1" x14ac:dyDescent="0.65">
      <c r="A13" s="192" t="s">
        <v>31</v>
      </c>
      <c r="B13" s="294" t="s">
        <v>231</v>
      </c>
      <c r="C13" s="178">
        <v>22522</v>
      </c>
      <c r="D13" s="298" t="s">
        <v>28</v>
      </c>
      <c r="E13" s="178">
        <v>2</v>
      </c>
      <c r="F13" s="184">
        <f>G13*100/85.65</f>
        <v>2.335084646818447</v>
      </c>
      <c r="G13" s="178">
        <v>2</v>
      </c>
      <c r="H13" s="178">
        <v>0</v>
      </c>
      <c r="I13" s="184">
        <v>0</v>
      </c>
      <c r="J13" s="178">
        <v>0</v>
      </c>
      <c r="K13" s="178"/>
      <c r="L13" s="191">
        <v>0</v>
      </c>
      <c r="M13" s="178"/>
      <c r="N13" s="178">
        <v>2</v>
      </c>
      <c r="O13" s="161">
        <f>N13*F13/E13</f>
        <v>2.335084646818447</v>
      </c>
      <c r="P13" s="161">
        <v>1.9510000000000001</v>
      </c>
      <c r="Q13" s="79"/>
    </row>
    <row r="14" spans="1:17" ht="41.4" customHeight="1" x14ac:dyDescent="0.65">
      <c r="A14" s="192" t="s">
        <v>232</v>
      </c>
      <c r="B14" s="294" t="s">
        <v>233</v>
      </c>
      <c r="C14" s="178">
        <v>22522</v>
      </c>
      <c r="D14" s="298" t="s">
        <v>30</v>
      </c>
      <c r="E14" s="178">
        <v>1</v>
      </c>
      <c r="F14" s="184">
        <f t="shared" ref="F14:F19" si="0">G14*100/85.65</f>
        <v>14.594279042615295</v>
      </c>
      <c r="G14" s="178">
        <v>12.5</v>
      </c>
      <c r="H14" s="178">
        <v>0</v>
      </c>
      <c r="I14" s="184">
        <v>0</v>
      </c>
      <c r="J14" s="178">
        <v>0</v>
      </c>
      <c r="K14" s="178">
        <v>0</v>
      </c>
      <c r="L14" s="191">
        <v>0</v>
      </c>
      <c r="M14" s="178">
        <v>0</v>
      </c>
      <c r="N14" s="178">
        <v>0</v>
      </c>
      <c r="O14" s="161">
        <f t="shared" ref="O14:O19" si="1">N14*F14/E14</f>
        <v>0</v>
      </c>
      <c r="P14" s="161">
        <v>0</v>
      </c>
      <c r="Q14" s="79"/>
    </row>
    <row r="15" spans="1:17" ht="42" customHeight="1" x14ac:dyDescent="0.65">
      <c r="A15" s="192" t="s">
        <v>234</v>
      </c>
      <c r="B15" s="294" t="s">
        <v>235</v>
      </c>
      <c r="C15" s="178">
        <v>22522</v>
      </c>
      <c r="D15" s="298" t="s">
        <v>30</v>
      </c>
      <c r="E15" s="178">
        <v>1</v>
      </c>
      <c r="F15" s="184">
        <f t="shared" si="0"/>
        <v>14.594279042615295</v>
      </c>
      <c r="G15" s="178">
        <v>12.5</v>
      </c>
      <c r="H15" s="178">
        <v>0</v>
      </c>
      <c r="I15" s="184">
        <v>0</v>
      </c>
      <c r="J15" s="178">
        <v>0</v>
      </c>
      <c r="K15" s="178">
        <v>1</v>
      </c>
      <c r="L15" s="191">
        <v>14.59</v>
      </c>
      <c r="M15" s="178">
        <v>10.573</v>
      </c>
      <c r="N15" s="178">
        <v>1</v>
      </c>
      <c r="O15" s="161">
        <f t="shared" si="1"/>
        <v>14.594279042615295</v>
      </c>
      <c r="P15" s="161">
        <v>10.573</v>
      </c>
      <c r="Q15" s="79"/>
    </row>
    <row r="16" spans="1:17" ht="39.9" customHeight="1" x14ac:dyDescent="0.65">
      <c r="A16" s="192" t="s">
        <v>87</v>
      </c>
      <c r="B16" s="294" t="s">
        <v>128</v>
      </c>
      <c r="C16" s="178">
        <v>22611</v>
      </c>
      <c r="D16" s="298" t="s">
        <v>28</v>
      </c>
      <c r="E16" s="178">
        <v>3</v>
      </c>
      <c r="F16" s="184">
        <f t="shared" si="0"/>
        <v>2.8021015761821366</v>
      </c>
      <c r="G16" s="178">
        <v>2.4</v>
      </c>
      <c r="H16" s="178">
        <v>1</v>
      </c>
      <c r="I16" s="184">
        <v>0.93</v>
      </c>
      <c r="J16" s="178">
        <v>0.8</v>
      </c>
      <c r="K16" s="178">
        <v>3</v>
      </c>
      <c r="L16" s="191">
        <f t="shared" ref="L16" si="2">K16*I16/H16</f>
        <v>2.79</v>
      </c>
      <c r="M16" s="178">
        <v>1.17</v>
      </c>
      <c r="N16" s="178">
        <v>1</v>
      </c>
      <c r="O16" s="161">
        <f t="shared" si="1"/>
        <v>0.93403385872737887</v>
      </c>
      <c r="P16" s="161">
        <v>2.4</v>
      </c>
      <c r="Q16" s="81"/>
    </row>
    <row r="17" spans="1:17" s="82" customFormat="1" ht="21.6" customHeight="1" x14ac:dyDescent="0.3">
      <c r="A17" s="192" t="s">
        <v>236</v>
      </c>
      <c r="B17" s="294" t="s">
        <v>237</v>
      </c>
      <c r="C17" s="178">
        <v>26413</v>
      </c>
      <c r="D17" s="298" t="s">
        <v>92</v>
      </c>
      <c r="E17" s="178">
        <v>25</v>
      </c>
      <c r="F17" s="184">
        <f t="shared" si="0"/>
        <v>7.2971395213076473</v>
      </c>
      <c r="G17" s="178">
        <v>6.25</v>
      </c>
      <c r="H17" s="178">
        <v>0</v>
      </c>
      <c r="I17" s="184">
        <v>0</v>
      </c>
      <c r="J17" s="178">
        <v>0</v>
      </c>
      <c r="K17" s="178">
        <v>15</v>
      </c>
      <c r="L17" s="191">
        <v>4.38</v>
      </c>
      <c r="M17" s="178">
        <v>4.16</v>
      </c>
      <c r="N17" s="178">
        <v>15</v>
      </c>
      <c r="O17" s="161">
        <f t="shared" si="1"/>
        <v>4.3782837127845884</v>
      </c>
      <c r="P17" s="161">
        <v>4.16</v>
      </c>
      <c r="Q17" s="64"/>
    </row>
    <row r="18" spans="1:17" s="82" customFormat="1" x14ac:dyDescent="0.3">
      <c r="A18" s="192" t="s">
        <v>238</v>
      </c>
      <c r="B18" s="294" t="s">
        <v>239</v>
      </c>
      <c r="C18" s="178">
        <v>26413</v>
      </c>
      <c r="D18" s="298" t="s">
        <v>92</v>
      </c>
      <c r="E18" s="178">
        <v>25</v>
      </c>
      <c r="F18" s="184">
        <f t="shared" si="0"/>
        <v>29.188558085230589</v>
      </c>
      <c r="G18" s="178">
        <v>25</v>
      </c>
      <c r="H18" s="178">
        <v>10</v>
      </c>
      <c r="I18" s="184">
        <v>11.4</v>
      </c>
      <c r="J18" s="178">
        <v>10</v>
      </c>
      <c r="K18" s="178">
        <v>25</v>
      </c>
      <c r="L18" s="191">
        <v>29.19</v>
      </c>
      <c r="M18" s="178">
        <v>17.452999999999999</v>
      </c>
      <c r="N18" s="178">
        <v>25</v>
      </c>
      <c r="O18" s="161">
        <f t="shared" si="1"/>
        <v>29.188558085230589</v>
      </c>
      <c r="P18" s="161">
        <v>17.452999999999999</v>
      </c>
      <c r="Q18" s="64"/>
    </row>
    <row r="19" spans="1:17" ht="25.2" customHeight="1" x14ac:dyDescent="0.65">
      <c r="A19" s="192" t="s">
        <v>240</v>
      </c>
      <c r="B19" s="294" t="s">
        <v>241</v>
      </c>
      <c r="C19" s="178">
        <v>26413</v>
      </c>
      <c r="D19" s="299" t="s">
        <v>28</v>
      </c>
      <c r="E19" s="178">
        <v>1</v>
      </c>
      <c r="F19" s="184">
        <f t="shared" si="0"/>
        <v>29.188558085230589</v>
      </c>
      <c r="G19" s="179">
        <v>25</v>
      </c>
      <c r="H19" s="14">
        <v>0</v>
      </c>
      <c r="I19" s="184">
        <v>0</v>
      </c>
      <c r="J19" s="179">
        <v>0</v>
      </c>
      <c r="K19" s="179">
        <v>1</v>
      </c>
      <c r="L19" s="191">
        <v>4.4000000000000004</v>
      </c>
      <c r="M19" s="178">
        <v>10.44</v>
      </c>
      <c r="N19" s="179">
        <v>1</v>
      </c>
      <c r="O19" s="161">
        <f t="shared" si="1"/>
        <v>29.188558085230589</v>
      </c>
      <c r="P19" s="161">
        <v>10.44</v>
      </c>
      <c r="Q19" s="81"/>
    </row>
    <row r="20" spans="1:17" s="133" customFormat="1" x14ac:dyDescent="0.65">
      <c r="A20" s="411" t="s">
        <v>67</v>
      </c>
      <c r="B20" s="412"/>
      <c r="C20" s="24"/>
      <c r="D20" s="24"/>
      <c r="E20" s="173">
        <f t="shared" ref="E20:J20" si="3">SUM(E13:E19)</f>
        <v>58</v>
      </c>
      <c r="F20" s="173">
        <f t="shared" si="3"/>
        <v>100</v>
      </c>
      <c r="G20" s="173">
        <f t="shared" si="3"/>
        <v>85.65</v>
      </c>
      <c r="H20" s="173">
        <f t="shared" si="3"/>
        <v>11</v>
      </c>
      <c r="I20" s="187">
        <f t="shared" si="3"/>
        <v>12.33</v>
      </c>
      <c r="J20" s="173">
        <f t="shared" si="3"/>
        <v>10.8</v>
      </c>
      <c r="K20" s="116">
        <f>SUM(K13:K19)</f>
        <v>45</v>
      </c>
      <c r="L20" s="116">
        <f t="shared" ref="L20:P20" si="4">SUM(L13:L19)</f>
        <v>55.35</v>
      </c>
      <c r="M20" s="116">
        <f t="shared" si="4"/>
        <v>43.795999999999999</v>
      </c>
      <c r="N20" s="116">
        <f t="shared" si="4"/>
        <v>45</v>
      </c>
      <c r="O20" s="116">
        <f t="shared" si="4"/>
        <v>80.61879743140689</v>
      </c>
      <c r="P20" s="116">
        <f t="shared" si="4"/>
        <v>46.977000000000004</v>
      </c>
      <c r="Q20" s="132"/>
    </row>
    <row r="21" spans="1:17" s="114" customFormat="1" x14ac:dyDescent="0.65">
      <c r="A21" s="128"/>
      <c r="B21" s="287" t="s">
        <v>341</v>
      </c>
      <c r="C21" s="288"/>
      <c r="D21" s="288"/>
      <c r="E21" s="288"/>
      <c r="F21" s="288" t="s">
        <v>346</v>
      </c>
      <c r="G21" s="288"/>
      <c r="H21" s="288"/>
      <c r="I21" s="295"/>
      <c r="J21" s="288"/>
      <c r="K21" s="90"/>
      <c r="L21" s="131"/>
      <c r="M21" s="90"/>
      <c r="N21" s="90"/>
      <c r="O21" s="96"/>
      <c r="P21" s="96"/>
      <c r="Q21" s="95"/>
    </row>
    <row r="22" spans="1:17" x14ac:dyDescent="0.65">
      <c r="B22" s="242" t="s">
        <v>151</v>
      </c>
      <c r="C22" s="296">
        <f>L20*100/I20</f>
        <v>448.90510948905109</v>
      </c>
      <c r="D22" s="242"/>
      <c r="E22" s="242"/>
      <c r="F22" s="242" t="s">
        <v>151</v>
      </c>
      <c r="G22" s="297">
        <f>O20*100/F20</f>
        <v>80.61879743140689</v>
      </c>
      <c r="H22" s="242"/>
      <c r="I22" s="242"/>
      <c r="J22" s="242"/>
    </row>
    <row r="23" spans="1:17" x14ac:dyDescent="0.65">
      <c r="B23" s="242" t="s">
        <v>106</v>
      </c>
      <c r="C23" s="296">
        <f>M20*100/J20</f>
        <v>405.51851851851853</v>
      </c>
      <c r="D23" s="242"/>
      <c r="E23" s="242"/>
      <c r="F23" s="242" t="s">
        <v>106</v>
      </c>
      <c r="G23" s="249">
        <f>P20*100/G20</f>
        <v>54.847635726795104</v>
      </c>
      <c r="H23" s="242"/>
      <c r="I23" s="242"/>
      <c r="J23" s="242"/>
    </row>
    <row r="24" spans="1:17" ht="18.75" customHeight="1" x14ac:dyDescent="0.65">
      <c r="H24" s="57"/>
      <c r="I24" s="67"/>
      <c r="N24" s="142"/>
      <c r="O24" s="142"/>
      <c r="P24" s="142"/>
    </row>
    <row r="25" spans="1:17" x14ac:dyDescent="0.65">
      <c r="H25" s="57"/>
      <c r="I25" s="67"/>
      <c r="N25" s="142"/>
      <c r="O25" s="142"/>
      <c r="P25" s="142"/>
    </row>
    <row r="26" spans="1:17" x14ac:dyDescent="0.65">
      <c r="H26" s="57"/>
      <c r="I26" s="67"/>
      <c r="N26" s="142"/>
      <c r="O26" s="142"/>
      <c r="P26" s="142"/>
    </row>
    <row r="27" spans="1:17" x14ac:dyDescent="0.65">
      <c r="B27" s="142"/>
      <c r="H27" s="57"/>
      <c r="I27" s="67"/>
      <c r="N27" s="142"/>
      <c r="O27" s="142"/>
      <c r="P27" s="142"/>
    </row>
  </sheetData>
  <mergeCells count="12">
    <mergeCell ref="A20:B20"/>
    <mergeCell ref="A12:B12"/>
    <mergeCell ref="A1:Q1"/>
    <mergeCell ref="A9:A10"/>
    <mergeCell ref="B9:B10"/>
    <mergeCell ref="C9:C10"/>
    <mergeCell ref="D9:D10"/>
    <mergeCell ref="E9:G9"/>
    <mergeCell ref="H9:J9"/>
    <mergeCell ref="Q9:Q10"/>
    <mergeCell ref="N9:P9"/>
    <mergeCell ref="K9:M9"/>
  </mergeCells>
  <pageMargins left="0" right="0" top="0" bottom="0" header="0.31496062992126" footer="0.31496062992126"/>
  <pageSetup paperSize="9" scale="6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70" zoomScaleNormal="70" workbookViewId="0">
      <selection activeCell="A5" sqref="A5"/>
    </sheetView>
  </sheetViews>
  <sheetFormatPr defaultColWidth="9.109375" defaultRowHeight="21" x14ac:dyDescent="0.65"/>
  <cols>
    <col min="1" max="1" width="15.33203125" style="77" customWidth="1"/>
    <col min="2" max="2" width="43.21875" style="77" customWidth="1"/>
    <col min="3" max="3" width="10.5546875" style="77" bestFit="1" customWidth="1"/>
    <col min="4" max="4" width="10.109375" style="77" customWidth="1"/>
    <col min="5" max="5" width="9.77734375" style="77" customWidth="1"/>
    <col min="6" max="6" width="12.5546875" style="77" customWidth="1"/>
    <col min="7" max="7" width="11" style="77" customWidth="1"/>
    <col min="8" max="8" width="9.88671875" style="77" customWidth="1"/>
    <col min="9" max="9" width="12.109375" style="77" customWidth="1"/>
    <col min="10" max="10" width="11.109375" style="77" customWidth="1"/>
    <col min="11" max="11" width="9.109375" style="77" customWidth="1"/>
    <col min="12" max="12" width="11.109375" style="77" customWidth="1"/>
    <col min="13" max="13" width="9.88671875" style="77" customWidth="1"/>
    <col min="14" max="14" width="9.44140625" style="77" customWidth="1"/>
    <col min="15" max="15" width="10.6640625" style="77" customWidth="1"/>
    <col min="16" max="16" width="9.109375" style="77" customWidth="1"/>
    <col min="17" max="17" width="12.5546875" style="77" customWidth="1"/>
    <col min="18" max="16384" width="9.109375" style="77"/>
  </cols>
  <sheetData>
    <row r="1" spans="1:17" ht="39" customHeight="1" x14ac:dyDescent="0.65">
      <c r="A1" s="394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ht="21.6" x14ac:dyDescent="0.65">
      <c r="A2" s="247" t="s">
        <v>117</v>
      </c>
      <c r="B2" s="247"/>
    </row>
    <row r="3" spans="1:17" ht="21.6" x14ac:dyDescent="0.65">
      <c r="A3" s="247" t="s">
        <v>314</v>
      </c>
      <c r="B3" s="247"/>
    </row>
    <row r="4" spans="1:17" ht="21.6" x14ac:dyDescent="0.65">
      <c r="A4" s="247" t="s">
        <v>13</v>
      </c>
      <c r="B4" s="247"/>
    </row>
    <row r="5" spans="1:17" ht="21.6" x14ac:dyDescent="0.65">
      <c r="A5" s="247" t="s">
        <v>315</v>
      </c>
      <c r="B5" s="247"/>
    </row>
    <row r="6" spans="1:17" ht="21.6" x14ac:dyDescent="0.65">
      <c r="A6" s="247" t="s">
        <v>94</v>
      </c>
      <c r="B6" s="247"/>
    </row>
    <row r="7" spans="1:17" ht="21.6" x14ac:dyDescent="0.65">
      <c r="A7" s="247" t="s">
        <v>14</v>
      </c>
      <c r="B7" s="247"/>
      <c r="D7" s="78">
        <f>G18</f>
        <v>100</v>
      </c>
    </row>
    <row r="8" spans="1:17" ht="31.2" customHeight="1" x14ac:dyDescent="0.65">
      <c r="Q8" s="303" t="s">
        <v>15</v>
      </c>
    </row>
    <row r="9" spans="1:17" ht="21.6" x14ac:dyDescent="0.65">
      <c r="A9" s="433" t="s">
        <v>16</v>
      </c>
      <c r="B9" s="433" t="s">
        <v>17</v>
      </c>
      <c r="C9" s="433" t="s">
        <v>18</v>
      </c>
      <c r="D9" s="433" t="s">
        <v>19</v>
      </c>
      <c r="E9" s="435" t="s">
        <v>20</v>
      </c>
      <c r="F9" s="435"/>
      <c r="G9" s="435"/>
      <c r="H9" s="435" t="s">
        <v>347</v>
      </c>
      <c r="I9" s="435"/>
      <c r="J9" s="435"/>
      <c r="K9" s="436" t="s">
        <v>339</v>
      </c>
      <c r="L9" s="437"/>
      <c r="M9" s="438"/>
      <c r="N9" s="436" t="s">
        <v>340</v>
      </c>
      <c r="O9" s="437"/>
      <c r="P9" s="438"/>
      <c r="Q9" s="433" t="s">
        <v>21</v>
      </c>
    </row>
    <row r="10" spans="1:17" ht="21.6" x14ac:dyDescent="0.65">
      <c r="A10" s="434"/>
      <c r="B10" s="434"/>
      <c r="C10" s="434"/>
      <c r="D10" s="434"/>
      <c r="E10" s="302" t="s">
        <v>22</v>
      </c>
      <c r="F10" s="302" t="s">
        <v>23</v>
      </c>
      <c r="G10" s="302" t="s">
        <v>24</v>
      </c>
      <c r="H10" s="302" t="s">
        <v>22</v>
      </c>
      <c r="I10" s="302" t="s">
        <v>23</v>
      </c>
      <c r="J10" s="302" t="s">
        <v>24</v>
      </c>
      <c r="K10" s="302" t="s">
        <v>22</v>
      </c>
      <c r="L10" s="302" t="s">
        <v>25</v>
      </c>
      <c r="M10" s="302" t="s">
        <v>328</v>
      </c>
      <c r="N10" s="302" t="s">
        <v>22</v>
      </c>
      <c r="O10" s="302" t="s">
        <v>25</v>
      </c>
      <c r="P10" s="302" t="s">
        <v>328</v>
      </c>
      <c r="Q10" s="434"/>
    </row>
    <row r="11" spans="1:17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11</v>
      </c>
      <c r="I11" s="79">
        <v>12</v>
      </c>
      <c r="J11" s="79">
        <v>13</v>
      </c>
      <c r="K11" s="79">
        <v>14</v>
      </c>
      <c r="L11" s="79">
        <v>15</v>
      </c>
      <c r="M11" s="79">
        <v>16</v>
      </c>
      <c r="N11" s="79">
        <v>20</v>
      </c>
      <c r="O11" s="79">
        <v>21</v>
      </c>
      <c r="P11" s="79">
        <v>22</v>
      </c>
      <c r="Q11" s="79">
        <v>23</v>
      </c>
    </row>
    <row r="12" spans="1:17" ht="30.6" customHeight="1" x14ac:dyDescent="0.65">
      <c r="A12" s="421" t="s">
        <v>68</v>
      </c>
      <c r="B12" s="422"/>
      <c r="C12" s="55"/>
      <c r="D12" s="55"/>
      <c r="E12" s="79"/>
      <c r="F12" s="79"/>
      <c r="G12" s="79"/>
      <c r="H12" s="79"/>
      <c r="I12" s="79"/>
      <c r="J12" s="79"/>
      <c r="K12" s="79"/>
      <c r="L12" s="79"/>
      <c r="M12" s="79"/>
      <c r="N12" s="79">
        <v>0</v>
      </c>
      <c r="O12" s="79"/>
      <c r="P12" s="79"/>
      <c r="Q12" s="79"/>
    </row>
    <row r="13" spans="1:17" ht="34.200000000000003" customHeight="1" x14ac:dyDescent="0.65">
      <c r="A13" s="310" t="s">
        <v>316</v>
      </c>
      <c r="B13" s="300" t="s">
        <v>317</v>
      </c>
      <c r="C13" s="301">
        <v>26423</v>
      </c>
      <c r="D13" s="19" t="s">
        <v>28</v>
      </c>
      <c r="E13" s="21">
        <v>1</v>
      </c>
      <c r="F13" s="304">
        <f>G13*100/100</f>
        <v>45</v>
      </c>
      <c r="G13" s="305">
        <v>45</v>
      </c>
      <c r="H13" s="306">
        <v>1</v>
      </c>
      <c r="I13" s="306">
        <v>30</v>
      </c>
      <c r="J13" s="306">
        <v>30</v>
      </c>
      <c r="K13" s="306">
        <v>1</v>
      </c>
      <c r="L13" s="307">
        <f>K13*I13/H13</f>
        <v>30</v>
      </c>
      <c r="M13" s="306">
        <v>28.62</v>
      </c>
      <c r="N13" s="306">
        <v>1</v>
      </c>
      <c r="O13" s="307">
        <f>N13*F13/E13</f>
        <v>45</v>
      </c>
      <c r="P13" s="306">
        <v>28.62</v>
      </c>
      <c r="Q13" s="79"/>
    </row>
    <row r="14" spans="1:17" ht="60.6" customHeight="1" x14ac:dyDescent="0.65">
      <c r="A14" s="310" t="s">
        <v>318</v>
      </c>
      <c r="B14" s="300" t="s">
        <v>319</v>
      </c>
      <c r="C14" s="301">
        <v>26423</v>
      </c>
      <c r="D14" s="19" t="s">
        <v>28</v>
      </c>
      <c r="E14" s="21">
        <v>1</v>
      </c>
      <c r="F14" s="304">
        <f t="shared" ref="F14:F18" si="0">G14*100/100</f>
        <v>15</v>
      </c>
      <c r="G14" s="305">
        <v>15</v>
      </c>
      <c r="H14" s="306"/>
      <c r="I14" s="306"/>
      <c r="J14" s="306"/>
      <c r="K14" s="306">
        <v>1</v>
      </c>
      <c r="L14" s="307">
        <v>15</v>
      </c>
      <c r="M14" s="306">
        <v>9.73</v>
      </c>
      <c r="N14" s="306">
        <v>1</v>
      </c>
      <c r="O14" s="307">
        <f t="shared" ref="O14:O16" si="1">N14*F14/E14</f>
        <v>15</v>
      </c>
      <c r="P14" s="306">
        <v>9.73</v>
      </c>
      <c r="Q14" s="79"/>
    </row>
    <row r="15" spans="1:17" s="142" customFormat="1" ht="77.400000000000006" customHeight="1" x14ac:dyDescent="0.65">
      <c r="A15" s="310" t="s">
        <v>348</v>
      </c>
      <c r="B15" s="300" t="s">
        <v>349</v>
      </c>
      <c r="C15" s="301">
        <v>26413</v>
      </c>
      <c r="D15" s="19" t="s">
        <v>28</v>
      </c>
      <c r="E15" s="21">
        <v>1</v>
      </c>
      <c r="F15" s="304">
        <f t="shared" si="0"/>
        <v>25</v>
      </c>
      <c r="G15" s="305">
        <v>25</v>
      </c>
      <c r="H15" s="306">
        <v>1</v>
      </c>
      <c r="I15" s="306">
        <v>25</v>
      </c>
      <c r="J15" s="306">
        <v>25</v>
      </c>
      <c r="K15" s="306"/>
      <c r="L15" s="307">
        <f t="shared" ref="L15:L16" si="2">K15*I15/H15</f>
        <v>0</v>
      </c>
      <c r="M15" s="306"/>
      <c r="N15" s="306">
        <v>0</v>
      </c>
      <c r="O15" s="307">
        <f t="shared" si="1"/>
        <v>0</v>
      </c>
      <c r="P15" s="306">
        <v>0</v>
      </c>
      <c r="Q15" s="79"/>
    </row>
    <row r="16" spans="1:17" ht="81.599999999999994" customHeight="1" x14ac:dyDescent="0.65">
      <c r="A16" s="310" t="s">
        <v>320</v>
      </c>
      <c r="B16" s="300" t="s">
        <v>321</v>
      </c>
      <c r="C16" s="301">
        <v>26423</v>
      </c>
      <c r="D16" s="19" t="s">
        <v>28</v>
      </c>
      <c r="E16" s="21">
        <v>1</v>
      </c>
      <c r="F16" s="304">
        <f t="shared" si="0"/>
        <v>15</v>
      </c>
      <c r="G16" s="305">
        <v>15</v>
      </c>
      <c r="H16" s="306">
        <v>1</v>
      </c>
      <c r="I16" s="306">
        <v>8</v>
      </c>
      <c r="J16" s="306">
        <v>8</v>
      </c>
      <c r="K16" s="306">
        <v>1</v>
      </c>
      <c r="L16" s="307">
        <f t="shared" si="2"/>
        <v>8</v>
      </c>
      <c r="M16" s="306">
        <v>5.81</v>
      </c>
      <c r="N16" s="306">
        <v>1</v>
      </c>
      <c r="O16" s="307">
        <f t="shared" si="1"/>
        <v>15</v>
      </c>
      <c r="P16" s="306">
        <v>5.81</v>
      </c>
      <c r="Q16" s="79"/>
    </row>
    <row r="17" spans="1:17" ht="32.4" customHeight="1" x14ac:dyDescent="0.65">
      <c r="A17" s="429" t="s">
        <v>67</v>
      </c>
      <c r="B17" s="430"/>
      <c r="C17" s="24"/>
      <c r="D17" s="24"/>
      <c r="E17" s="19">
        <v>4</v>
      </c>
      <c r="F17" s="304">
        <f t="shared" si="0"/>
        <v>100</v>
      </c>
      <c r="G17" s="305">
        <f>SUM(G13:G16)</f>
        <v>100</v>
      </c>
      <c r="H17" s="306">
        <f t="shared" ref="H17:I17" si="3">SUM(H13:H16)</f>
        <v>3</v>
      </c>
      <c r="I17" s="306">
        <f t="shared" si="3"/>
        <v>63</v>
      </c>
      <c r="J17" s="306">
        <f>SUM(J13:J16)</f>
        <v>63</v>
      </c>
      <c r="K17" s="306">
        <f>SUM(K13:K16)</f>
        <v>3</v>
      </c>
      <c r="L17" s="306">
        <f t="shared" ref="L17:P17" si="4">SUM(L13:L16)</f>
        <v>53</v>
      </c>
      <c r="M17" s="306">
        <f t="shared" si="4"/>
        <v>44.160000000000004</v>
      </c>
      <c r="N17" s="306">
        <f t="shared" si="4"/>
        <v>3</v>
      </c>
      <c r="O17" s="306">
        <f t="shared" si="4"/>
        <v>75</v>
      </c>
      <c r="P17" s="306">
        <f t="shared" si="4"/>
        <v>44.160000000000004</v>
      </c>
      <c r="Q17" s="81"/>
    </row>
    <row r="18" spans="1:17" s="82" customFormat="1" ht="24" x14ac:dyDescent="0.3">
      <c r="A18" s="431" t="s">
        <v>86</v>
      </c>
      <c r="B18" s="432"/>
      <c r="C18" s="40"/>
      <c r="D18" s="40"/>
      <c r="E18" s="19">
        <v>4</v>
      </c>
      <c r="F18" s="304">
        <f t="shared" si="0"/>
        <v>100</v>
      </c>
      <c r="G18" s="305">
        <f>SUM(G17)</f>
        <v>100</v>
      </c>
      <c r="H18" s="306">
        <v>3</v>
      </c>
      <c r="I18" s="306">
        <v>63</v>
      </c>
      <c r="J18" s="306">
        <v>63</v>
      </c>
      <c r="K18" s="306">
        <v>3</v>
      </c>
      <c r="L18" s="307">
        <v>53</v>
      </c>
      <c r="M18" s="306">
        <v>44.160000000000004</v>
      </c>
      <c r="N18" s="306">
        <v>3</v>
      </c>
      <c r="O18" s="307">
        <v>75</v>
      </c>
      <c r="P18" s="306">
        <v>44.160000000000004</v>
      </c>
      <c r="Q18" s="64"/>
    </row>
    <row r="19" spans="1:17" ht="31.8" customHeight="1" x14ac:dyDescent="0.65">
      <c r="B19" s="308" t="s">
        <v>341</v>
      </c>
      <c r="C19" s="309"/>
      <c r="D19" s="309"/>
      <c r="E19" s="309"/>
      <c r="F19" s="309" t="s">
        <v>346</v>
      </c>
      <c r="G19" s="309"/>
      <c r="H19" s="309"/>
      <c r="I19" s="247"/>
    </row>
    <row r="20" spans="1:17" ht="21.6" x14ac:dyDescent="0.65">
      <c r="B20" s="247" t="s">
        <v>151</v>
      </c>
      <c r="C20" s="297">
        <f>L18*100/I18</f>
        <v>84.126984126984127</v>
      </c>
      <c r="D20" s="247"/>
      <c r="E20" s="247"/>
      <c r="F20" s="247" t="s">
        <v>151</v>
      </c>
      <c r="G20" s="297">
        <f>O18*100/F18</f>
        <v>75</v>
      </c>
      <c r="H20" s="247"/>
      <c r="I20" s="247"/>
    </row>
    <row r="21" spans="1:17" ht="20.25" customHeight="1" x14ac:dyDescent="0.65">
      <c r="B21" s="247" t="s">
        <v>106</v>
      </c>
      <c r="C21" s="297">
        <f>M18*100/J18</f>
        <v>70.095238095238102</v>
      </c>
      <c r="D21" s="247"/>
      <c r="E21" s="247"/>
      <c r="F21" s="247" t="s">
        <v>106</v>
      </c>
      <c r="G21" s="249">
        <f>P18*100/G18</f>
        <v>44.16</v>
      </c>
      <c r="H21" s="247"/>
      <c r="I21" s="247"/>
    </row>
    <row r="22" spans="1:17" s="159" customFormat="1" ht="20.25" customHeight="1" x14ac:dyDescent="0.65">
      <c r="C22" s="134"/>
      <c r="G22" s="78"/>
      <c r="N22" s="60"/>
      <c r="O22" s="60"/>
    </row>
    <row r="23" spans="1:17" x14ac:dyDescent="0.65">
      <c r="N23" s="60"/>
      <c r="O23" s="60"/>
    </row>
    <row r="24" spans="1:17" x14ac:dyDescent="0.65">
      <c r="N24" s="60"/>
      <c r="O24" s="60"/>
    </row>
    <row r="25" spans="1:17" x14ac:dyDescent="0.65">
      <c r="B25" s="142"/>
      <c r="N25" s="142"/>
      <c r="O25" s="60"/>
    </row>
  </sheetData>
  <mergeCells count="13">
    <mergeCell ref="A12:B12"/>
    <mergeCell ref="A17:B17"/>
    <mergeCell ref="A18:B18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" right="0" top="0.35433070866141703" bottom="0.196850393700787" header="0.31496062992126" footer="0.31496062992126"/>
  <pageSetup paperSize="9" scale="6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0" zoomScaleNormal="80" workbookViewId="0">
      <selection activeCell="A5" sqref="A5"/>
    </sheetView>
  </sheetViews>
  <sheetFormatPr defaultColWidth="9.109375" defaultRowHeight="21" x14ac:dyDescent="0.65"/>
  <cols>
    <col min="1" max="1" width="13.6640625" style="3" customWidth="1"/>
    <col min="2" max="2" width="53.77734375" style="3" customWidth="1"/>
    <col min="3" max="3" width="12" style="3" bestFit="1" customWidth="1"/>
    <col min="4" max="4" width="10.109375" style="3" customWidth="1"/>
    <col min="5" max="5" width="7.5546875" style="3" bestFit="1" customWidth="1"/>
    <col min="6" max="6" width="12.5546875" style="3" customWidth="1"/>
    <col min="7" max="7" width="9.88671875" style="3" bestFit="1" customWidth="1"/>
    <col min="8" max="14" width="9.88671875" style="3" customWidth="1"/>
    <col min="15" max="15" width="8.88671875" style="3" customWidth="1"/>
    <col min="16" max="16" width="11.5546875" style="3" customWidth="1"/>
    <col min="17" max="16384" width="9.109375" style="3"/>
  </cols>
  <sheetData>
    <row r="1" spans="1:17" ht="36" customHeight="1" x14ac:dyDescent="0.65">
      <c r="A1" s="413" t="s">
        <v>337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21.6" x14ac:dyDescent="0.65">
      <c r="A2" s="276" t="s">
        <v>117</v>
      </c>
      <c r="B2" s="276"/>
      <c r="C2" s="276"/>
    </row>
    <row r="3" spans="1:17" ht="21.6" x14ac:dyDescent="0.65">
      <c r="A3" s="276" t="s">
        <v>33</v>
      </c>
      <c r="B3" s="276"/>
      <c r="C3" s="276"/>
    </row>
    <row r="4" spans="1:17" ht="21.6" x14ac:dyDescent="0.65">
      <c r="A4" s="276" t="s">
        <v>13</v>
      </c>
      <c r="B4" s="276"/>
      <c r="C4" s="276"/>
    </row>
    <row r="5" spans="1:17" ht="21.6" x14ac:dyDescent="0.65">
      <c r="A5" s="276" t="s">
        <v>442</v>
      </c>
      <c r="B5" s="276"/>
      <c r="C5" s="276"/>
    </row>
    <row r="6" spans="1:17" ht="21.6" x14ac:dyDescent="0.65">
      <c r="A6" s="276" t="s">
        <v>66</v>
      </c>
      <c r="B6" s="276"/>
      <c r="C6" s="276"/>
    </row>
    <row r="7" spans="1:17" ht="21.6" x14ac:dyDescent="0.65">
      <c r="A7" s="276" t="s">
        <v>437</v>
      </c>
      <c r="B7" s="276"/>
      <c r="C7" s="321">
        <f>G20</f>
        <v>24.04</v>
      </c>
      <c r="D7" s="4"/>
      <c r="P7" s="3" t="s">
        <v>15</v>
      </c>
    </row>
    <row r="8" spans="1:17" ht="17.25" customHeight="1" x14ac:dyDescent="0.65"/>
    <row r="9" spans="1:17" x14ac:dyDescent="0.65">
      <c r="A9" s="443" t="s">
        <v>16</v>
      </c>
      <c r="B9" s="443" t="s">
        <v>17</v>
      </c>
      <c r="C9" s="443" t="s">
        <v>18</v>
      </c>
      <c r="D9" s="443" t="s">
        <v>19</v>
      </c>
      <c r="E9" s="445" t="s">
        <v>20</v>
      </c>
      <c r="F9" s="445"/>
      <c r="G9" s="445"/>
      <c r="H9" s="445" t="s">
        <v>350</v>
      </c>
      <c r="I9" s="445"/>
      <c r="J9" s="445"/>
      <c r="K9" s="446" t="s">
        <v>339</v>
      </c>
      <c r="L9" s="447"/>
      <c r="M9" s="448"/>
      <c r="N9" s="446" t="s">
        <v>340</v>
      </c>
      <c r="O9" s="447"/>
      <c r="P9" s="448"/>
      <c r="Q9" s="443" t="s">
        <v>21</v>
      </c>
    </row>
    <row r="10" spans="1:17" x14ac:dyDescent="0.65">
      <c r="A10" s="444"/>
      <c r="B10" s="444"/>
      <c r="C10" s="444"/>
      <c r="D10" s="444"/>
      <c r="E10" s="5" t="s">
        <v>22</v>
      </c>
      <c r="F10" s="5" t="s">
        <v>23</v>
      </c>
      <c r="G10" s="5" t="s">
        <v>24</v>
      </c>
      <c r="H10" s="111" t="s">
        <v>22</v>
      </c>
      <c r="I10" s="111" t="s">
        <v>23</v>
      </c>
      <c r="J10" s="111" t="s">
        <v>24</v>
      </c>
      <c r="K10" s="144" t="s">
        <v>22</v>
      </c>
      <c r="L10" s="148" t="s">
        <v>25</v>
      </c>
      <c r="M10" s="148" t="s">
        <v>328</v>
      </c>
      <c r="N10" s="144" t="s">
        <v>22</v>
      </c>
      <c r="O10" s="148" t="s">
        <v>25</v>
      </c>
      <c r="P10" s="148" t="s">
        <v>328</v>
      </c>
      <c r="Q10" s="444"/>
    </row>
    <row r="11" spans="1:17" x14ac:dyDescent="0.6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11</v>
      </c>
      <c r="I11" s="6">
        <v>12</v>
      </c>
      <c r="J11" s="6">
        <v>13</v>
      </c>
      <c r="K11" s="6">
        <v>14</v>
      </c>
      <c r="L11" s="6">
        <v>15</v>
      </c>
      <c r="M11" s="6">
        <v>16</v>
      </c>
      <c r="N11" s="6">
        <v>20</v>
      </c>
      <c r="O11" s="6">
        <v>21</v>
      </c>
      <c r="P11" s="6">
        <v>22</v>
      </c>
      <c r="Q11" s="6">
        <v>23</v>
      </c>
    </row>
    <row r="12" spans="1:17" ht="21.6" x14ac:dyDescent="0.65">
      <c r="A12" s="312" t="s">
        <v>26</v>
      </c>
      <c r="B12" s="316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8"/>
      <c r="Q12" s="7"/>
    </row>
    <row r="13" spans="1:17" ht="38.4" x14ac:dyDescent="0.65">
      <c r="A13" s="315" t="s">
        <v>140</v>
      </c>
      <c r="B13" s="313" t="s">
        <v>141</v>
      </c>
      <c r="C13" s="178">
        <v>22522</v>
      </c>
      <c r="D13" s="178" t="s">
        <v>28</v>
      </c>
      <c r="E13" s="178">
        <v>12</v>
      </c>
      <c r="F13" s="184">
        <f>G13*100/27.04</f>
        <v>4.4378698224852071</v>
      </c>
      <c r="G13" s="178">
        <v>1.2</v>
      </c>
      <c r="H13" s="178">
        <v>4</v>
      </c>
      <c r="I13" s="178">
        <v>1.48</v>
      </c>
      <c r="J13" s="178">
        <v>0.4</v>
      </c>
      <c r="K13" s="178">
        <v>4</v>
      </c>
      <c r="L13" s="185">
        <f>K13*I13/H13</f>
        <v>1.48</v>
      </c>
      <c r="M13" s="178">
        <v>0.15</v>
      </c>
      <c r="N13" s="178">
        <v>12</v>
      </c>
      <c r="O13" s="151">
        <f>N13*F13/E13</f>
        <v>4.4378698224852071</v>
      </c>
      <c r="P13" s="9">
        <v>0.34</v>
      </c>
      <c r="Q13" s="9"/>
    </row>
    <row r="14" spans="1:17" x14ac:dyDescent="0.65">
      <c r="A14" s="315" t="s">
        <v>142</v>
      </c>
      <c r="B14" s="313" t="s">
        <v>143</v>
      </c>
      <c r="C14" s="178">
        <v>22522</v>
      </c>
      <c r="D14" s="178" t="s">
        <v>28</v>
      </c>
      <c r="E14" s="178">
        <v>12</v>
      </c>
      <c r="F14" s="184">
        <f t="shared" ref="F14:F19" si="0">G14*100/27.04</f>
        <v>0.8875739644970414</v>
      </c>
      <c r="G14" s="178">
        <v>0.24</v>
      </c>
      <c r="H14" s="178">
        <v>4</v>
      </c>
      <c r="I14" s="178">
        <v>0.3</v>
      </c>
      <c r="J14" s="178">
        <v>0.08</v>
      </c>
      <c r="K14" s="178"/>
      <c r="L14" s="185">
        <f t="shared" ref="L14" si="1">K14*I14/H14</f>
        <v>0</v>
      </c>
      <c r="M14" s="178"/>
      <c r="N14" s="178"/>
      <c r="O14" s="151">
        <f t="shared" ref="O14:O18" si="2">N14*F14/E14</f>
        <v>0</v>
      </c>
      <c r="P14" s="9">
        <v>0</v>
      </c>
      <c r="Q14" s="9"/>
    </row>
    <row r="15" spans="1:17" ht="38.4" x14ac:dyDescent="0.65">
      <c r="A15" s="315" t="s">
        <v>144</v>
      </c>
      <c r="B15" s="313" t="s">
        <v>145</v>
      </c>
      <c r="C15" s="178">
        <v>22522</v>
      </c>
      <c r="D15" s="178" t="s">
        <v>28</v>
      </c>
      <c r="E15" s="178">
        <v>1</v>
      </c>
      <c r="F15" s="184">
        <f t="shared" si="0"/>
        <v>36.982248520710058</v>
      </c>
      <c r="G15" s="178">
        <v>10</v>
      </c>
      <c r="H15" s="178">
        <v>0</v>
      </c>
      <c r="I15" s="178">
        <v>0</v>
      </c>
      <c r="J15" s="178">
        <v>0</v>
      </c>
      <c r="K15" s="178">
        <v>1</v>
      </c>
      <c r="L15" s="185">
        <v>36.979999999999997</v>
      </c>
      <c r="M15" s="178">
        <v>9.92</v>
      </c>
      <c r="N15" s="178">
        <v>1</v>
      </c>
      <c r="O15" s="151">
        <f t="shared" si="2"/>
        <v>36.982248520710058</v>
      </c>
      <c r="P15" s="9">
        <v>9.92</v>
      </c>
      <c r="Q15" s="9"/>
    </row>
    <row r="16" spans="1:17" ht="38.4" x14ac:dyDescent="0.65">
      <c r="A16" s="315" t="s">
        <v>87</v>
      </c>
      <c r="B16" s="313" t="s">
        <v>146</v>
      </c>
      <c r="C16" s="178">
        <v>22611</v>
      </c>
      <c r="D16" s="179" t="s">
        <v>28</v>
      </c>
      <c r="E16" s="179">
        <v>3</v>
      </c>
      <c r="F16" s="184">
        <f t="shared" si="0"/>
        <v>2.2189349112426036</v>
      </c>
      <c r="G16" s="179">
        <v>0.6</v>
      </c>
      <c r="H16" s="179">
        <v>1</v>
      </c>
      <c r="I16" s="179">
        <v>0.74</v>
      </c>
      <c r="J16" s="179">
        <v>0.2</v>
      </c>
      <c r="K16" s="179">
        <v>1</v>
      </c>
      <c r="L16" s="185">
        <v>2.2200000000000002</v>
      </c>
      <c r="M16" s="178">
        <v>0.6</v>
      </c>
      <c r="N16" s="178">
        <v>3</v>
      </c>
      <c r="O16" s="151">
        <f t="shared" si="2"/>
        <v>2.2189349112426036</v>
      </c>
      <c r="P16" s="9">
        <v>0.6</v>
      </c>
      <c r="Q16" s="9"/>
    </row>
    <row r="17" spans="1:17" x14ac:dyDescent="0.65">
      <c r="A17" s="315" t="s">
        <v>147</v>
      </c>
      <c r="B17" s="314" t="s">
        <v>148</v>
      </c>
      <c r="C17" s="181">
        <v>26413</v>
      </c>
      <c r="D17" s="179" t="s">
        <v>28</v>
      </c>
      <c r="E17" s="186">
        <v>1</v>
      </c>
      <c r="F17" s="184">
        <f t="shared" si="0"/>
        <v>36.982248520710058</v>
      </c>
      <c r="G17" s="186">
        <v>10</v>
      </c>
      <c r="H17" s="179">
        <v>0</v>
      </c>
      <c r="I17" s="179">
        <v>0</v>
      </c>
      <c r="J17" s="179">
        <v>0</v>
      </c>
      <c r="K17" s="179">
        <v>1</v>
      </c>
      <c r="L17" s="185">
        <v>36.979999999999997</v>
      </c>
      <c r="M17" s="178">
        <v>8.39</v>
      </c>
      <c r="N17" s="178">
        <v>1</v>
      </c>
      <c r="O17" s="151">
        <f t="shared" si="2"/>
        <v>36.982248520710058</v>
      </c>
      <c r="P17" s="9">
        <v>8.39</v>
      </c>
      <c r="Q17" s="9"/>
    </row>
    <row r="18" spans="1:17" x14ac:dyDescent="0.65">
      <c r="A18" s="315" t="s">
        <v>149</v>
      </c>
      <c r="B18" s="314" t="s">
        <v>150</v>
      </c>
      <c r="C18" s="181">
        <v>26413</v>
      </c>
      <c r="D18" s="179" t="s">
        <v>28</v>
      </c>
      <c r="E18" s="186">
        <v>1</v>
      </c>
      <c r="F18" s="184">
        <f t="shared" si="0"/>
        <v>18.491124260355029</v>
      </c>
      <c r="G18" s="186">
        <v>5</v>
      </c>
      <c r="H18" s="179">
        <v>0</v>
      </c>
      <c r="I18" s="179">
        <v>0</v>
      </c>
      <c r="J18" s="179">
        <v>0</v>
      </c>
      <c r="K18" s="179">
        <v>1</v>
      </c>
      <c r="L18" s="185">
        <v>18.489999999999998</v>
      </c>
      <c r="M18" s="178">
        <v>2.16</v>
      </c>
      <c r="N18" s="178">
        <v>1</v>
      </c>
      <c r="O18" s="151">
        <f t="shared" si="2"/>
        <v>18.491124260355029</v>
      </c>
      <c r="P18" s="9">
        <v>2.16</v>
      </c>
      <c r="Q18" s="9"/>
    </row>
    <row r="19" spans="1:17" s="107" customFormat="1" ht="24.6" customHeight="1" x14ac:dyDescent="0.65">
      <c r="A19" s="439" t="s">
        <v>67</v>
      </c>
      <c r="B19" s="440"/>
      <c r="C19" s="135"/>
      <c r="D19" s="136"/>
      <c r="E19" s="173">
        <f>SUM(E13:E18)</f>
        <v>30</v>
      </c>
      <c r="F19" s="187">
        <f t="shared" si="0"/>
        <v>100</v>
      </c>
      <c r="G19" s="173">
        <f t="shared" ref="G19" si="3">SUM(G13:G18)</f>
        <v>27.04</v>
      </c>
      <c r="H19" s="173">
        <f>SUM(H13:H18)</f>
        <v>9</v>
      </c>
      <c r="I19" s="173">
        <f>SUM(I13:I18)</f>
        <v>2.52</v>
      </c>
      <c r="J19" s="173">
        <f>SUM(J13:J18)</f>
        <v>0.68</v>
      </c>
      <c r="K19" s="173">
        <f>SUM(K13:K18)</f>
        <v>8</v>
      </c>
      <c r="L19" s="173">
        <f t="shared" ref="L19:P19" si="4">SUM(L13:L18)</f>
        <v>96.149999999999991</v>
      </c>
      <c r="M19" s="173">
        <f t="shared" si="4"/>
        <v>21.220000000000002</v>
      </c>
      <c r="N19" s="173">
        <f t="shared" si="4"/>
        <v>18</v>
      </c>
      <c r="O19" s="173">
        <f t="shared" si="4"/>
        <v>99.112426035502949</v>
      </c>
      <c r="P19" s="173">
        <f t="shared" si="4"/>
        <v>21.41</v>
      </c>
      <c r="Q19" s="169"/>
    </row>
    <row r="20" spans="1:17" s="107" customFormat="1" x14ac:dyDescent="0.65">
      <c r="A20" s="441" t="s">
        <v>86</v>
      </c>
      <c r="B20" s="442"/>
      <c r="C20" s="13"/>
      <c r="D20" s="13"/>
      <c r="E20" s="173">
        <v>30</v>
      </c>
      <c r="F20" s="187">
        <v>100</v>
      </c>
      <c r="G20" s="173">
        <v>24.04</v>
      </c>
      <c r="H20" s="173">
        <v>9</v>
      </c>
      <c r="I20" s="173">
        <v>2.52</v>
      </c>
      <c r="J20" s="173">
        <v>0.68</v>
      </c>
      <c r="K20" s="173">
        <v>8</v>
      </c>
      <c r="L20" s="112">
        <v>96.15</v>
      </c>
      <c r="M20" s="188">
        <v>21.220000000000002</v>
      </c>
      <c r="N20" s="173">
        <v>18</v>
      </c>
      <c r="O20" s="169">
        <v>99.112426035502949</v>
      </c>
      <c r="P20" s="189">
        <v>21.41</v>
      </c>
      <c r="Q20" s="169"/>
    </row>
    <row r="21" spans="1:17" ht="21.6" x14ac:dyDescent="0.65">
      <c r="A21" s="275"/>
      <c r="B21" s="276" t="s">
        <v>341</v>
      </c>
      <c r="C21" s="317"/>
      <c r="D21" s="317"/>
      <c r="E21" s="288"/>
      <c r="F21" s="322" t="s">
        <v>334</v>
      </c>
      <c r="G21" s="288"/>
      <c r="H21" s="288"/>
      <c r="I21" s="90"/>
      <c r="J21" s="90"/>
      <c r="K21" s="90"/>
      <c r="L21" s="90"/>
      <c r="M21" s="90"/>
      <c r="N21" s="90"/>
      <c r="O21" s="41"/>
      <c r="P21" s="41"/>
      <c r="Q21" s="41"/>
    </row>
    <row r="22" spans="1:17" x14ac:dyDescent="0.65">
      <c r="A22" s="275"/>
      <c r="B22" s="323" t="s">
        <v>151</v>
      </c>
      <c r="C22" s="324">
        <f>L20*100/I20</f>
        <v>3815.4761904761904</v>
      </c>
      <c r="D22" s="317"/>
      <c r="E22" s="288"/>
      <c r="F22" s="323" t="s">
        <v>151</v>
      </c>
      <c r="G22" s="319">
        <f>O20*100/F20</f>
        <v>99.112426035502935</v>
      </c>
      <c r="H22" s="288"/>
      <c r="I22" s="90" t="s">
        <v>353</v>
      </c>
      <c r="J22" s="90"/>
      <c r="K22" s="90"/>
      <c r="L22" s="90"/>
      <c r="M22" s="90"/>
      <c r="N22" s="90"/>
      <c r="O22" s="41"/>
      <c r="P22" s="41"/>
      <c r="Q22" s="41"/>
    </row>
    <row r="23" spans="1:17" ht="18.75" customHeight="1" x14ac:dyDescent="0.65">
      <c r="A23" s="275"/>
      <c r="B23" s="276" t="s">
        <v>106</v>
      </c>
      <c r="C23" s="325">
        <f>M20*100/J20</f>
        <v>3120.588235294118</v>
      </c>
      <c r="D23" s="275"/>
      <c r="E23" s="275"/>
      <c r="F23" s="276" t="s">
        <v>106</v>
      </c>
      <c r="G23" s="320">
        <f>P20*100/G20</f>
        <v>89.059900166389355</v>
      </c>
      <c r="H23" s="275"/>
    </row>
    <row r="24" spans="1:17" x14ac:dyDescent="0.65">
      <c r="A24" s="318"/>
      <c r="B24" s="275"/>
      <c r="C24" s="318"/>
      <c r="D24" s="318"/>
      <c r="E24" s="318"/>
      <c r="F24" s="318"/>
      <c r="G24" s="318"/>
      <c r="H24" s="318"/>
      <c r="I24" s="60"/>
      <c r="J24" s="60"/>
      <c r="K24" s="60"/>
      <c r="L24" s="60"/>
      <c r="M24" s="60"/>
      <c r="N24" s="60"/>
      <c r="O24" s="60"/>
      <c r="P24" s="60"/>
    </row>
    <row r="25" spans="1:17" x14ac:dyDescent="0.6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7" x14ac:dyDescent="0.6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7" x14ac:dyDescent="0.65">
      <c r="A27" s="60"/>
      <c r="B27" s="142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7" x14ac:dyDescent="0.65">
      <c r="N28" s="142"/>
      <c r="O28" s="60"/>
    </row>
  </sheetData>
  <mergeCells count="12">
    <mergeCell ref="A19:B19"/>
    <mergeCell ref="A20:B20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" right="0" top="0.35433070866141703" bottom="0.196850393700787" header="0.31496062992126" footer="0.31496062992126"/>
  <pageSetup paperSize="9" scale="65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5" sqref="A5"/>
    </sheetView>
  </sheetViews>
  <sheetFormatPr defaultColWidth="9.109375" defaultRowHeight="21" x14ac:dyDescent="0.65"/>
  <cols>
    <col min="1" max="1" width="14.5546875" style="3" customWidth="1"/>
    <col min="2" max="2" width="28.5546875" style="3" customWidth="1"/>
    <col min="3" max="3" width="9.44140625" style="3" customWidth="1"/>
    <col min="4" max="4" width="9.5546875" style="3" customWidth="1"/>
    <col min="5" max="5" width="7.5546875" style="3" bestFit="1" customWidth="1"/>
    <col min="6" max="6" width="12.109375" style="3" customWidth="1"/>
    <col min="7" max="7" width="9.88671875" style="3" bestFit="1" customWidth="1"/>
    <col min="8" max="14" width="9.88671875" style="3" customWidth="1"/>
    <col min="15" max="15" width="8.44140625" style="3" customWidth="1"/>
    <col min="16" max="16" width="9.44140625" style="3" customWidth="1"/>
    <col min="17" max="16384" width="9.109375" style="3"/>
  </cols>
  <sheetData>
    <row r="1" spans="1:17" ht="30" customHeight="1" x14ac:dyDescent="0.65">
      <c r="A1" s="413" t="s">
        <v>337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21.6" x14ac:dyDescent="0.65">
      <c r="A2" s="276" t="s">
        <v>117</v>
      </c>
      <c r="B2" s="276"/>
      <c r="C2" s="276"/>
      <c r="D2" s="276"/>
    </row>
    <row r="3" spans="1:17" ht="21.6" x14ac:dyDescent="0.65">
      <c r="A3" s="276" t="s">
        <v>444</v>
      </c>
      <c r="B3" s="276"/>
      <c r="C3" s="276"/>
      <c r="D3" s="276"/>
    </row>
    <row r="4" spans="1:17" ht="21.6" x14ac:dyDescent="0.65">
      <c r="A4" s="276" t="s">
        <v>13</v>
      </c>
      <c r="B4" s="276"/>
      <c r="C4" s="276"/>
      <c r="D4" s="276"/>
    </row>
    <row r="5" spans="1:17" ht="21.6" x14ac:dyDescent="0.65">
      <c r="A5" s="276" t="s">
        <v>443</v>
      </c>
      <c r="B5" s="276"/>
      <c r="C5" s="276"/>
      <c r="D5" s="276"/>
    </row>
    <row r="6" spans="1:17" ht="21.6" x14ac:dyDescent="0.65">
      <c r="A6" s="276" t="s">
        <v>11</v>
      </c>
      <c r="B6" s="276" t="s">
        <v>96</v>
      </c>
      <c r="C6" s="276"/>
      <c r="D6" s="276"/>
    </row>
    <row r="7" spans="1:17" ht="21.6" x14ac:dyDescent="0.65">
      <c r="A7" s="276" t="s">
        <v>14</v>
      </c>
      <c r="B7" s="276"/>
      <c r="C7" s="276"/>
      <c r="D7" s="326">
        <v>20</v>
      </c>
    </row>
    <row r="8" spans="1:17" ht="17.25" customHeight="1" x14ac:dyDescent="0.65">
      <c r="Q8" s="311" t="s">
        <v>15</v>
      </c>
    </row>
    <row r="9" spans="1:17" ht="21.6" x14ac:dyDescent="0.65">
      <c r="A9" s="450" t="s">
        <v>16</v>
      </c>
      <c r="B9" s="450" t="s">
        <v>17</v>
      </c>
      <c r="C9" s="450" t="s">
        <v>18</v>
      </c>
      <c r="D9" s="450" t="s">
        <v>19</v>
      </c>
      <c r="E9" s="452" t="s">
        <v>20</v>
      </c>
      <c r="F9" s="452"/>
      <c r="G9" s="452"/>
      <c r="H9" s="452" t="s">
        <v>338</v>
      </c>
      <c r="I9" s="452"/>
      <c r="J9" s="452"/>
      <c r="K9" s="453" t="s">
        <v>339</v>
      </c>
      <c r="L9" s="454"/>
      <c r="M9" s="455"/>
      <c r="N9" s="453" t="s">
        <v>340</v>
      </c>
      <c r="O9" s="454"/>
      <c r="P9" s="455"/>
      <c r="Q9" s="450" t="s">
        <v>21</v>
      </c>
    </row>
    <row r="10" spans="1:17" ht="21.6" x14ac:dyDescent="0.65">
      <c r="A10" s="451"/>
      <c r="B10" s="451"/>
      <c r="C10" s="451"/>
      <c r="D10" s="451"/>
      <c r="E10" s="327" t="s">
        <v>22</v>
      </c>
      <c r="F10" s="327" t="s">
        <v>23</v>
      </c>
      <c r="G10" s="327" t="s">
        <v>24</v>
      </c>
      <c r="H10" s="327" t="s">
        <v>22</v>
      </c>
      <c r="I10" s="327" t="s">
        <v>23</v>
      </c>
      <c r="J10" s="327" t="s">
        <v>24</v>
      </c>
      <c r="K10" s="327" t="s">
        <v>22</v>
      </c>
      <c r="L10" s="327" t="s">
        <v>25</v>
      </c>
      <c r="M10" s="327" t="s">
        <v>328</v>
      </c>
      <c r="N10" s="327" t="s">
        <v>22</v>
      </c>
      <c r="O10" s="327" t="s">
        <v>25</v>
      </c>
      <c r="P10" s="327" t="s">
        <v>328</v>
      </c>
      <c r="Q10" s="451"/>
    </row>
    <row r="11" spans="1:17" x14ac:dyDescent="0.6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11</v>
      </c>
      <c r="I11" s="6">
        <v>12</v>
      </c>
      <c r="J11" s="6">
        <v>13</v>
      </c>
      <c r="K11" s="6">
        <v>14</v>
      </c>
      <c r="L11" s="6">
        <v>15</v>
      </c>
      <c r="M11" s="6">
        <v>16</v>
      </c>
      <c r="N11" s="6">
        <v>14</v>
      </c>
      <c r="O11" s="6">
        <v>15</v>
      </c>
      <c r="P11" s="6">
        <v>16</v>
      </c>
      <c r="Q11" s="6">
        <v>17</v>
      </c>
    </row>
    <row r="12" spans="1:17" ht="42" customHeight="1" x14ac:dyDescent="0.65">
      <c r="A12" s="330" t="s">
        <v>242</v>
      </c>
      <c r="B12" s="329" t="s">
        <v>243</v>
      </c>
      <c r="C12" s="21">
        <v>26413</v>
      </c>
      <c r="D12" s="331" t="s">
        <v>30</v>
      </c>
      <c r="E12" s="21">
        <v>2</v>
      </c>
      <c r="F12" s="20">
        <v>100</v>
      </c>
      <c r="G12" s="23">
        <v>20</v>
      </c>
      <c r="H12" s="21">
        <v>2</v>
      </c>
      <c r="I12" s="20">
        <v>100</v>
      </c>
      <c r="J12" s="23">
        <v>20</v>
      </c>
      <c r="K12" s="19">
        <v>1</v>
      </c>
      <c r="L12" s="19">
        <f>K12*I12/H12</f>
        <v>50</v>
      </c>
      <c r="M12" s="19">
        <v>8.6999999999999993</v>
      </c>
      <c r="N12" s="19">
        <v>1</v>
      </c>
      <c r="O12" s="9">
        <f>N12*F12/E12</f>
        <v>50</v>
      </c>
      <c r="P12" s="174">
        <v>8.6999999999999993</v>
      </c>
      <c r="Q12" s="7"/>
    </row>
    <row r="13" spans="1:17" s="11" customFormat="1" x14ac:dyDescent="0.3">
      <c r="A13" s="411" t="s">
        <v>67</v>
      </c>
      <c r="B13" s="412"/>
      <c r="C13" s="24"/>
      <c r="D13" s="24"/>
      <c r="E13" s="21">
        <v>2</v>
      </c>
      <c r="F13" s="20">
        <v>100</v>
      </c>
      <c r="G13" s="23">
        <v>20</v>
      </c>
      <c r="H13" s="21">
        <v>2</v>
      </c>
      <c r="I13" s="20">
        <v>100</v>
      </c>
      <c r="J13" s="23">
        <v>20</v>
      </c>
      <c r="K13" s="19">
        <v>1</v>
      </c>
      <c r="L13" s="19">
        <v>50</v>
      </c>
      <c r="M13" s="19">
        <v>8.6999999999999993</v>
      </c>
      <c r="N13" s="19">
        <v>1</v>
      </c>
      <c r="O13" s="12">
        <v>50</v>
      </c>
      <c r="P13" s="174">
        <v>8.6999999999999993</v>
      </c>
      <c r="Q13" s="10"/>
    </row>
    <row r="14" spans="1:17" ht="24.75" customHeight="1" x14ac:dyDescent="0.65">
      <c r="A14" s="52"/>
      <c r="B14" s="276" t="s">
        <v>341</v>
      </c>
      <c r="C14" s="41"/>
      <c r="D14" s="41"/>
      <c r="E14" s="90"/>
      <c r="F14" s="449" t="s">
        <v>334</v>
      </c>
      <c r="G14" s="449"/>
      <c r="H14" s="53"/>
      <c r="I14" s="53"/>
      <c r="J14" s="53"/>
      <c r="K14" s="53"/>
      <c r="L14" s="53"/>
      <c r="M14" s="53"/>
      <c r="N14" s="53"/>
      <c r="O14" s="41"/>
      <c r="P14" s="41"/>
      <c r="Q14" s="41"/>
    </row>
    <row r="15" spans="1:17" ht="20.25" customHeight="1" x14ac:dyDescent="0.65">
      <c r="B15" s="323" t="s">
        <v>151</v>
      </c>
      <c r="C15" s="163">
        <f>L13*100/I13</f>
        <v>50</v>
      </c>
      <c r="D15" s="41"/>
      <c r="E15" s="90"/>
      <c r="F15" s="323" t="s">
        <v>151</v>
      </c>
      <c r="G15" s="333">
        <f>O13*100/F13</f>
        <v>50</v>
      </c>
    </row>
    <row r="16" spans="1:17" ht="21.6" x14ac:dyDescent="0.65">
      <c r="A16" s="60"/>
      <c r="B16" s="276" t="s">
        <v>106</v>
      </c>
      <c r="C16" s="108">
        <f>M13*100/J13</f>
        <v>43.499999999999993</v>
      </c>
      <c r="F16" s="276" t="s">
        <v>106</v>
      </c>
      <c r="G16" s="332">
        <f>P13*100/G13</f>
        <v>43.499999999999993</v>
      </c>
      <c r="H16" s="60"/>
      <c r="I16" s="60"/>
      <c r="J16" s="60"/>
      <c r="K16" s="60"/>
      <c r="L16" s="60"/>
      <c r="M16" s="60"/>
      <c r="N16" s="60"/>
      <c r="O16" s="60"/>
      <c r="P16" s="60"/>
    </row>
    <row r="17" spans="1:16" x14ac:dyDescent="0.65">
      <c r="A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x14ac:dyDescent="0.6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x14ac:dyDescent="0.6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x14ac:dyDescent="0.65">
      <c r="B20" s="142"/>
      <c r="M20" s="171"/>
      <c r="N20" s="60"/>
    </row>
  </sheetData>
  <mergeCells count="12">
    <mergeCell ref="F14:G14"/>
    <mergeCell ref="A13:B13"/>
    <mergeCell ref="A1:Q1"/>
    <mergeCell ref="A9:A10"/>
    <mergeCell ref="B9:B10"/>
    <mergeCell ref="C9:C10"/>
    <mergeCell ref="D9:D10"/>
    <mergeCell ref="E9:G9"/>
    <mergeCell ref="Q9:Q10"/>
    <mergeCell ref="N9:P9"/>
    <mergeCell ref="H9:J9"/>
    <mergeCell ref="K9:M9"/>
  </mergeCells>
  <pageMargins left="0.70866141732283505" right="0.196850393700787" top="0.35433070866141703" bottom="0.196850393700787" header="0.31496062992126" footer="0.31496062992126"/>
  <pageSetup paperSize="9" scale="7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5" sqref="A5"/>
    </sheetView>
  </sheetViews>
  <sheetFormatPr defaultColWidth="9.109375" defaultRowHeight="21" x14ac:dyDescent="0.65"/>
  <cols>
    <col min="1" max="1" width="12.44140625" style="77" customWidth="1"/>
    <col min="2" max="2" width="34.5546875" style="77" customWidth="1"/>
    <col min="3" max="3" width="10.5546875" style="77" bestFit="1" customWidth="1"/>
    <col min="4" max="4" width="10.109375" style="77" customWidth="1"/>
    <col min="5" max="5" width="7.5546875" style="77" bestFit="1" customWidth="1"/>
    <col min="6" max="6" width="12.5546875" style="77" customWidth="1"/>
    <col min="7" max="7" width="9.88671875" style="77" bestFit="1" customWidth="1"/>
    <col min="8" max="17" width="9.88671875" style="77" customWidth="1"/>
    <col min="18" max="18" width="8.88671875" style="77" customWidth="1"/>
    <col min="19" max="19" width="9.109375" style="77" customWidth="1"/>
    <col min="20" max="16384" width="9.109375" style="77"/>
  </cols>
  <sheetData>
    <row r="1" spans="1:20" ht="30" customHeight="1" x14ac:dyDescent="0.65">
      <c r="A1" s="394" t="s">
        <v>351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459"/>
      <c r="R1" s="459"/>
      <c r="S1" s="459"/>
      <c r="T1" s="459"/>
    </row>
    <row r="2" spans="1:20" ht="21.6" x14ac:dyDescent="0.65">
      <c r="A2" s="247" t="s">
        <v>117</v>
      </c>
      <c r="B2" s="247"/>
      <c r="C2" s="247"/>
      <c r="D2" s="247"/>
      <c r="E2" s="247"/>
    </row>
    <row r="3" spans="1:20" ht="21.6" x14ac:dyDescent="0.65">
      <c r="A3" s="247" t="s">
        <v>306</v>
      </c>
      <c r="B3" s="247"/>
      <c r="C3" s="247"/>
      <c r="D3" s="247"/>
      <c r="E3" s="247"/>
    </row>
    <row r="4" spans="1:20" ht="21.6" x14ac:dyDescent="0.65">
      <c r="A4" s="247" t="s">
        <v>13</v>
      </c>
      <c r="B4" s="247"/>
      <c r="C4" s="247"/>
      <c r="D4" s="247"/>
      <c r="E4" s="247"/>
    </row>
    <row r="5" spans="1:20" ht="21.6" x14ac:dyDescent="0.65">
      <c r="A5" s="247" t="s">
        <v>445</v>
      </c>
      <c r="B5" s="247"/>
      <c r="C5" s="247"/>
      <c r="D5" s="247"/>
      <c r="E5" s="247"/>
    </row>
    <row r="6" spans="1:20" ht="21.6" x14ac:dyDescent="0.65">
      <c r="A6" s="247" t="s">
        <v>94</v>
      </c>
      <c r="B6" s="247"/>
      <c r="C6" s="247"/>
      <c r="D6" s="247"/>
      <c r="E6" s="247"/>
    </row>
    <row r="7" spans="1:20" ht="21.6" x14ac:dyDescent="0.65">
      <c r="A7" s="247" t="s">
        <v>14</v>
      </c>
      <c r="B7" s="247"/>
      <c r="C7" s="247"/>
      <c r="D7" s="249">
        <v>3</v>
      </c>
      <c r="E7" s="247"/>
    </row>
    <row r="8" spans="1:20" ht="17.25" customHeight="1" x14ac:dyDescent="0.65"/>
    <row r="9" spans="1:20" ht="21.6" x14ac:dyDescent="0.65">
      <c r="A9" s="433" t="s">
        <v>16</v>
      </c>
      <c r="B9" s="433" t="s">
        <v>17</v>
      </c>
      <c r="C9" s="433" t="s">
        <v>18</v>
      </c>
      <c r="D9" s="433" t="s">
        <v>19</v>
      </c>
      <c r="E9" s="435" t="s">
        <v>20</v>
      </c>
      <c r="F9" s="435"/>
      <c r="G9" s="435"/>
      <c r="H9" s="435" t="s">
        <v>350</v>
      </c>
      <c r="I9" s="435"/>
      <c r="J9" s="435"/>
      <c r="K9" s="436" t="s">
        <v>339</v>
      </c>
      <c r="L9" s="437"/>
      <c r="M9" s="438"/>
      <c r="N9" s="436" t="s">
        <v>340</v>
      </c>
      <c r="O9" s="437"/>
      <c r="P9" s="438"/>
      <c r="Q9" s="460"/>
      <c r="R9" s="460"/>
      <c r="S9" s="460"/>
      <c r="T9" s="460"/>
    </row>
    <row r="10" spans="1:20" ht="21.6" x14ac:dyDescent="0.65">
      <c r="A10" s="434"/>
      <c r="B10" s="434"/>
      <c r="C10" s="434"/>
      <c r="D10" s="434"/>
      <c r="E10" s="302" t="s">
        <v>22</v>
      </c>
      <c r="F10" s="302" t="s">
        <v>23</v>
      </c>
      <c r="G10" s="302" t="s">
        <v>24</v>
      </c>
      <c r="H10" s="302" t="s">
        <v>22</v>
      </c>
      <c r="I10" s="302" t="s">
        <v>23</v>
      </c>
      <c r="J10" s="302" t="s">
        <v>24</v>
      </c>
      <c r="K10" s="302" t="s">
        <v>22</v>
      </c>
      <c r="L10" s="302" t="s">
        <v>25</v>
      </c>
      <c r="M10" s="302" t="s">
        <v>328</v>
      </c>
      <c r="N10" s="302" t="s">
        <v>22</v>
      </c>
      <c r="O10" s="302" t="s">
        <v>25</v>
      </c>
      <c r="P10" s="302" t="s">
        <v>328</v>
      </c>
      <c r="T10" s="460"/>
    </row>
    <row r="11" spans="1:20" x14ac:dyDescent="0.6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14</v>
      </c>
      <c r="I11" s="79">
        <v>15</v>
      </c>
      <c r="J11" s="79">
        <v>16</v>
      </c>
      <c r="K11" s="79">
        <v>17</v>
      </c>
      <c r="L11" s="79">
        <v>18</v>
      </c>
      <c r="M11" s="79">
        <v>19</v>
      </c>
      <c r="N11" s="79">
        <v>17</v>
      </c>
      <c r="O11" s="79">
        <v>18</v>
      </c>
      <c r="P11" s="79">
        <v>19</v>
      </c>
    </row>
    <row r="12" spans="1:20" x14ac:dyDescent="0.65">
      <c r="A12" s="457" t="s">
        <v>68</v>
      </c>
      <c r="B12" s="458"/>
      <c r="C12" s="55"/>
      <c r="D12" s="5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20" ht="76.8" x14ac:dyDescent="0.65">
      <c r="A13" s="87" t="s">
        <v>307</v>
      </c>
      <c r="B13" s="334" t="s">
        <v>308</v>
      </c>
      <c r="C13" s="178">
        <v>22522</v>
      </c>
      <c r="D13" s="178" t="s">
        <v>28</v>
      </c>
      <c r="E13" s="19">
        <v>1</v>
      </c>
      <c r="F13" s="20">
        <v>100</v>
      </c>
      <c r="G13" s="21">
        <v>3</v>
      </c>
      <c r="H13" s="21">
        <v>1</v>
      </c>
      <c r="I13" s="22">
        <v>33.33</v>
      </c>
      <c r="J13" s="21">
        <v>1</v>
      </c>
      <c r="K13" s="21">
        <v>3</v>
      </c>
      <c r="L13" s="22">
        <v>100</v>
      </c>
      <c r="M13" s="21">
        <v>3</v>
      </c>
      <c r="N13" s="56">
        <v>1</v>
      </c>
      <c r="O13" s="56">
        <v>100</v>
      </c>
      <c r="P13" s="56">
        <v>3</v>
      </c>
    </row>
    <row r="14" spans="1:20" s="133" customFormat="1" x14ac:dyDescent="0.65">
      <c r="A14" s="409" t="s">
        <v>67</v>
      </c>
      <c r="B14" s="410"/>
      <c r="C14" s="158"/>
      <c r="D14" s="158"/>
      <c r="E14" s="193">
        <v>1</v>
      </c>
      <c r="F14" s="162">
        <v>100</v>
      </c>
      <c r="G14" s="100">
        <v>3</v>
      </c>
      <c r="H14" s="100">
        <v>1</v>
      </c>
      <c r="I14" s="112">
        <v>33.33</v>
      </c>
      <c r="J14" s="100">
        <v>1</v>
      </c>
      <c r="K14" s="100">
        <v>3</v>
      </c>
      <c r="L14" s="112">
        <v>100</v>
      </c>
      <c r="M14" s="100">
        <v>3</v>
      </c>
      <c r="N14" s="252">
        <v>1</v>
      </c>
      <c r="O14" s="252">
        <v>100</v>
      </c>
      <c r="P14" s="252">
        <v>3</v>
      </c>
    </row>
    <row r="15" spans="1:20" s="133" customFormat="1" ht="22.8" x14ac:dyDescent="0.65">
      <c r="A15" s="128"/>
      <c r="B15" s="217" t="s">
        <v>341</v>
      </c>
      <c r="C15" s="336"/>
      <c r="D15" s="336"/>
      <c r="E15" s="337"/>
      <c r="F15" s="456" t="s">
        <v>334</v>
      </c>
      <c r="G15" s="456"/>
      <c r="H15" s="338"/>
      <c r="I15" s="165"/>
      <c r="J15" s="131"/>
      <c r="K15" s="131"/>
      <c r="L15" s="165"/>
      <c r="M15" s="131"/>
      <c r="N15" s="166"/>
      <c r="O15" s="166"/>
      <c r="P15" s="166"/>
    </row>
    <row r="16" spans="1:20" s="133" customFormat="1" ht="40.799999999999997" x14ac:dyDescent="0.65">
      <c r="A16" s="128"/>
      <c r="B16" s="339" t="s">
        <v>151</v>
      </c>
      <c r="C16" s="340">
        <f>L14*100/I14</f>
        <v>300.03000300030004</v>
      </c>
      <c r="D16" s="336"/>
      <c r="E16" s="337"/>
      <c r="F16" s="339" t="s">
        <v>151</v>
      </c>
      <c r="G16" s="343">
        <f>O14*100/F14</f>
        <v>100</v>
      </c>
      <c r="H16" s="338"/>
      <c r="I16" s="165"/>
      <c r="J16" s="131"/>
      <c r="K16" s="131"/>
      <c r="L16" s="165"/>
      <c r="M16" s="131"/>
      <c r="N16" s="166"/>
      <c r="O16" s="166"/>
      <c r="P16" s="166"/>
    </row>
    <row r="17" spans="1:16" s="133" customFormat="1" ht="22.8" x14ac:dyDescent="0.65">
      <c r="A17" s="128"/>
      <c r="B17" s="217" t="s">
        <v>106</v>
      </c>
      <c r="C17" s="341">
        <f>M14*100/J14</f>
        <v>300</v>
      </c>
      <c r="D17" s="217"/>
      <c r="E17" s="217"/>
      <c r="F17" s="217" t="s">
        <v>106</v>
      </c>
      <c r="G17" s="342">
        <f>P14*100/G14</f>
        <v>100</v>
      </c>
      <c r="H17" s="338"/>
      <c r="I17" s="165"/>
      <c r="J17" s="131"/>
      <c r="K17" s="131"/>
      <c r="L17" s="165"/>
      <c r="M17" s="131"/>
      <c r="N17" s="166"/>
      <c r="O17" s="166"/>
      <c r="P17" s="166"/>
    </row>
    <row r="18" spans="1:16" s="133" customFormat="1" x14ac:dyDescent="0.65">
      <c r="A18" s="128"/>
      <c r="B18" s="128"/>
      <c r="C18" s="90"/>
      <c r="D18" s="90"/>
      <c r="E18" s="90"/>
      <c r="F18" s="164"/>
      <c r="G18" s="131"/>
      <c r="H18" s="131"/>
      <c r="I18" s="165"/>
      <c r="J18" s="131"/>
      <c r="K18" s="131"/>
      <c r="L18" s="165"/>
      <c r="M18" s="131"/>
      <c r="N18" s="166"/>
      <c r="O18" s="166"/>
      <c r="P18" s="166"/>
    </row>
  </sheetData>
  <mergeCells count="14">
    <mergeCell ref="F15:G15"/>
    <mergeCell ref="A12:B12"/>
    <mergeCell ref="A14:B14"/>
    <mergeCell ref="A1:T1"/>
    <mergeCell ref="A9:A10"/>
    <mergeCell ref="B9:B10"/>
    <mergeCell ref="C9:C10"/>
    <mergeCell ref="D9:D10"/>
    <mergeCell ref="E9:G9"/>
    <mergeCell ref="T9:T10"/>
    <mergeCell ref="Q9:S9"/>
    <mergeCell ref="H9:J9"/>
    <mergeCell ref="K9:M9"/>
    <mergeCell ref="N9:P9"/>
  </mergeCells>
  <pageMargins left="0" right="0" top="0.35433070866141703" bottom="0.196850393700787" header="0.31496062992126" footer="0.31496062992126"/>
  <pageSetup paperSize="9"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तेश्रो चौमासिक वित्तिय प्रग </vt:lpstr>
      <vt:lpstr>सेवा टेवा</vt:lpstr>
      <vt:lpstr>पोषण सुरक्षा </vt:lpstr>
      <vt:lpstr>स्मार्ट</vt:lpstr>
      <vt:lpstr>मिसन </vt:lpstr>
      <vt:lpstr>उद्योग</vt:lpstr>
      <vt:lpstr>नियमन कार्यक्रम</vt:lpstr>
      <vt:lpstr>मत्स्य विकास कार्यक्रम</vt:lpstr>
      <vt:lpstr>कृषि रणनीति</vt:lpstr>
      <vt:lpstr>प्रधानमन्त्रि कृषि आधुनिकिकरण</vt:lpstr>
      <vt:lpstr>प्राङ्गारिक</vt:lpstr>
      <vt:lpstr>खोप अभियान</vt:lpstr>
      <vt:lpstr>राजश्व र वेरुजु विवरण</vt:lpstr>
      <vt:lpstr>दैनिक कृयाकलापहरु</vt:lpstr>
      <vt:lpstr>सम्पन्न हुन नसकेका कार्यक्रमहरु</vt:lpstr>
      <vt:lpstr>समस्या</vt:lpstr>
      <vt:lpstr>उपलब्धीहरु </vt:lpstr>
      <vt:lpstr>'उपलब्धीहरु '!Print_Titles</vt:lpstr>
      <vt:lpstr>'पोषण सुरक्षा '!Print_Titles</vt:lpstr>
      <vt:lpstr>'सम्पन्न हुन नसकेका कार्यक्रमहरु'!Print_Titles</vt:lpstr>
      <vt:lpstr>'सेवा टेवा'!Print_Titles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2023-04-26T02:16:57Z</dcterms:modified>
</cp:coreProperties>
</file>